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T:\26 ЦУС\2 Служба электрических режимов\10в - КЗ НЭ лето 2024 г\15 - КЗ НЭ лето 2024 - РАБ свод таб СЭР\_КЗ НЭ лето 2024 - Табл. АЧР р.-09.08.24\"/>
    </mc:Choice>
  </mc:AlternateContent>
  <bookViews>
    <workbookView xWindow="360" yWindow="15" windowWidth="20955" windowHeight="9720" activeTab="6"/>
  </bookViews>
  <sheets>
    <sheet name="Титульный лист" sheetId="1" r:id="rId1"/>
    <sheet name="Раздел 1 " sheetId="2" r:id="rId2"/>
    <sheet name="Раздел 2 " sheetId="3" r:id="rId3"/>
    <sheet name="Раздел 3 " sheetId="4" r:id="rId4"/>
    <sheet name="Перераспределение " sheetId="5" state="hidden" r:id="rId5"/>
    <sheet name="Раздел 4 ПА" sheetId="6" state="hidden" r:id="rId6"/>
    <sheet name="Раздел 5" sheetId="7" r:id="rId7"/>
    <sheet name="Лист1" sheetId="8" r:id="rId8"/>
  </sheets>
  <definedNames>
    <definedName name="_xlnm.Print_Area" localSheetId="4">'Перераспределение '!$A$1:$O$31</definedName>
    <definedName name="_xlnm.Print_Area" localSheetId="1">'Раздел 1 '!$A$3:$C$29</definedName>
    <definedName name="_xlnm.Print_Area" localSheetId="2">'Раздел 2 '!$A$3:$R$35</definedName>
    <definedName name="_xlnm.Print_Area" localSheetId="3">'Раздел 3 '!$A$1:$U$291</definedName>
    <definedName name="_xlnm.Print_Area" localSheetId="5">'Раздел 4 ПА'!$A$3:$G$16</definedName>
  </definedNames>
  <calcPr calcId="162913" fullPrecision="0"/>
</workbook>
</file>

<file path=xl/calcChain.xml><?xml version="1.0" encoding="utf-8"?>
<calcChain xmlns="http://schemas.openxmlformats.org/spreadsheetml/2006/main">
  <c r="P247" i="4" l="1"/>
  <c r="P246" i="4"/>
  <c r="O34" i="5"/>
  <c r="H34" i="5"/>
  <c r="N28" i="5"/>
  <c r="H28" i="5"/>
  <c r="G28" i="5"/>
  <c r="N26" i="5"/>
  <c r="N29" i="5" s="1"/>
  <c r="L26" i="5"/>
  <c r="L28" i="5" s="1"/>
  <c r="O30" i="5" s="1"/>
  <c r="H26" i="5"/>
  <c r="H29" i="5" s="1"/>
  <c r="G26" i="5"/>
  <c r="G29" i="5" s="1"/>
  <c r="E26" i="5"/>
  <c r="E28" i="5" s="1"/>
  <c r="H30" i="5" s="1"/>
  <c r="O24" i="5"/>
  <c r="O18" i="5"/>
  <c r="O14" i="5"/>
  <c r="O10" i="5"/>
  <c r="O26" i="5" s="1"/>
  <c r="P286" i="4"/>
  <c r="R283" i="4"/>
  <c r="N247" i="4"/>
  <c r="P222" i="4"/>
  <c r="P219" i="4"/>
  <c r="P215" i="4"/>
  <c r="R242" i="4"/>
  <c r="P208" i="4"/>
  <c r="R207" i="4"/>
  <c r="P200" i="4"/>
  <c r="P192" i="4"/>
  <c r="P172" i="4"/>
  <c r="P166" i="4"/>
  <c r="P138" i="4"/>
  <c r="P133" i="4"/>
  <c r="R136" i="4"/>
  <c r="P98" i="4"/>
  <c r="P60" i="4"/>
  <c r="R14" i="4"/>
  <c r="O34" i="3"/>
  <c r="K34" i="3"/>
  <c r="G34" i="3"/>
  <c r="D34" i="3"/>
  <c r="B34" i="3"/>
  <c r="N33" i="3"/>
  <c r="P33" i="3" s="1"/>
  <c r="N32" i="3"/>
  <c r="P32" i="3" s="1"/>
  <c r="N31" i="3"/>
  <c r="N30" i="3"/>
  <c r="P30" i="3" s="1"/>
  <c r="N29" i="3"/>
  <c r="N28" i="3"/>
  <c r="Q28" i="3" s="1"/>
  <c r="N27" i="3"/>
  <c r="N26" i="3"/>
  <c r="P26" i="3" s="1"/>
  <c r="N25" i="3"/>
  <c r="N24" i="3"/>
  <c r="P24" i="3" s="1"/>
  <c r="N23" i="3"/>
  <c r="N22" i="3"/>
  <c r="P22" i="3" s="1"/>
  <c r="N21" i="3"/>
  <c r="N20" i="3"/>
  <c r="P20" i="3" s="1"/>
  <c r="N19" i="3"/>
  <c r="N18" i="3"/>
  <c r="P18" i="3" s="1"/>
  <c r="N17" i="3"/>
  <c r="N16" i="3"/>
  <c r="P16" i="3" s="1"/>
  <c r="N15" i="3"/>
  <c r="N14" i="3"/>
  <c r="P14" i="3" s="1"/>
  <c r="N13" i="3"/>
  <c r="N12" i="3"/>
  <c r="P12" i="3" s="1"/>
  <c r="N11" i="3"/>
  <c r="N10" i="3"/>
  <c r="R243" i="4" l="1"/>
  <c r="R285" i="4" s="1"/>
  <c r="Q26" i="3"/>
  <c r="N34" i="3"/>
  <c r="D35" i="3" s="1"/>
  <c r="P28" i="3"/>
  <c r="P10" i="3"/>
  <c r="Q30" i="3"/>
  <c r="N244" i="4"/>
  <c r="N245" i="4" s="1"/>
  <c r="P14" i="4"/>
  <c r="B35" i="3"/>
  <c r="P34" i="3"/>
  <c r="K35" i="3"/>
  <c r="G35" i="3"/>
  <c r="O29" i="5"/>
  <c r="O28" i="5"/>
  <c r="N284" i="4"/>
  <c r="Q18" i="5"/>
  <c r="E29" i="5"/>
  <c r="Q33" i="3"/>
  <c r="P109" i="4"/>
  <c r="P244" i="4" s="1"/>
  <c r="P245" i="4" s="1"/>
  <c r="L29" i="5"/>
  <c r="N246" i="4" l="1"/>
  <c r="P243" i="4"/>
  <c r="P287" i="4"/>
  <c r="N286" i="4"/>
</calcChain>
</file>

<file path=xl/sharedStrings.xml><?xml version="1.0" encoding="utf-8"?>
<sst xmlns="http://schemas.openxmlformats.org/spreadsheetml/2006/main" count="1164" uniqueCount="616">
  <si>
    <t>к Правилам разработки и применения</t>
  </si>
  <si>
    <t>графиков аварийного ограничения</t>
  </si>
  <si>
    <t>режима потребления электрической</t>
  </si>
  <si>
    <t>энергии (мощности) и использования</t>
  </si>
  <si>
    <t>противоаварийной автоматики</t>
  </si>
  <si>
    <t>(в ред. Приказа Минэнерго России</t>
  </si>
  <si>
    <t>от 18.10.2018 № 898)</t>
  </si>
  <si>
    <t>КОНФИДЕНЦИАЛЬНОСТЬ ГАРАНТИРУЕТСЯ ПОЛУЧАТЕЛЕМ ИНФОРМАЦИИ</t>
  </si>
  <si>
    <t>ВОЗМОЖНО ПРЕДСТАВЛЕНИЕ В ЭЛЕКТРОННОМ ВИДЕ</t>
  </si>
  <si>
    <t>Наименование организации, предоставляющей сведения:  Новгородский филиал ПАО "Россети Северо-Запад" "Новгородэнерго"</t>
  </si>
  <si>
    <t>Почтовый адрес: 173001 г. Великий Новгород, ул. Большая Санкт-Петербурская, д. 3</t>
  </si>
  <si>
    <t>Раздел 1</t>
  </si>
  <si>
    <t>(Таблица 1.1)</t>
  </si>
  <si>
    <t xml:space="preserve">Раздел 1.  Суммарные объемы автоматической частотной разгрузки ( далее - АЧР)                    и частотного автоматического повторного включения (далее - ЧАПВ)                                                                                  Новгородского филиала ПАО "Россети Северо-Запад" </t>
  </si>
  <si>
    <t xml:space="preserve"> Прогноз по замерам 19.06.2024 г.  21-00</t>
  </si>
  <si>
    <t>Потребление</t>
  </si>
  <si>
    <t>МВт</t>
  </si>
  <si>
    <t>в том числе:</t>
  </si>
  <si>
    <t xml:space="preserve">потребление собственных нужд (далее - СН) тепловой электрической станции </t>
  </si>
  <si>
    <t>-</t>
  </si>
  <si>
    <t>Спецочередь АЧР (далее - САЧР)</t>
  </si>
  <si>
    <t>Процент  САЧР от потребления</t>
  </si>
  <si>
    <t>%</t>
  </si>
  <si>
    <t>АЧР-1 (включая САЧР)</t>
  </si>
  <si>
    <t>Процент АЧР-1 (включая САЧР) от потребления</t>
  </si>
  <si>
    <t>АЧР-2 несовмещенная</t>
  </si>
  <si>
    <t>Процент АЧР-2 несовмещенная от потребления</t>
  </si>
  <si>
    <t>Сумма АЧР (АЧР-1 (включая САЧР) + АЧР-2 несовмещенная)</t>
  </si>
  <si>
    <t>Процент  АЧР от потребления</t>
  </si>
  <si>
    <t xml:space="preserve">Процент АЧР в соответствии с заданием </t>
  </si>
  <si>
    <t xml:space="preserve">Выполнение задания </t>
  </si>
  <si>
    <t>АЧР-2 совмещенная</t>
  </si>
  <si>
    <t>Процент АЧР-2 совмещенная от АЧР-1(без учета САЧР)</t>
  </si>
  <si>
    <t>Дополнительная разгрузка (далее - ДАР)</t>
  </si>
  <si>
    <t>Процент ДАР от потребления</t>
  </si>
  <si>
    <t>Всего ЧАПВ</t>
  </si>
  <si>
    <t>Процент ЧАПВ от суммы АЧР</t>
  </si>
  <si>
    <t>Начальник службы</t>
  </si>
  <si>
    <t>электрических режимов</t>
  </si>
  <si>
    <t>Н.Е. Колесова</t>
  </si>
  <si>
    <t>Раздел 2</t>
  </si>
  <si>
    <t>(Таблица 2.1)</t>
  </si>
  <si>
    <t>Раздел 2. Совмещение АЧР-1 и АЧР-2</t>
  </si>
  <si>
    <t xml:space="preserve">по Новгородскому филиалу ПАО "Россети Северо-Запад" </t>
  </si>
  <si>
    <t>Прогноз по замерам 19.06.2024г 21-00</t>
  </si>
  <si>
    <t>Уставки АЧР-1</t>
  </si>
  <si>
    <t>Уставки АЧР-2</t>
  </si>
  <si>
    <t>АЧР-2    МВт</t>
  </si>
  <si>
    <t>АЧР-1 МВт</t>
  </si>
  <si>
    <t>% совмещ. по уставке</t>
  </si>
  <si>
    <t>49 Гц</t>
  </si>
  <si>
    <t>48,9 Гц</t>
  </si>
  <si>
    <t>48,8 Гц</t>
  </si>
  <si>
    <t>48,7 Гц</t>
  </si>
  <si>
    <t>5-20с</t>
  </si>
  <si>
    <t>&gt;20-30с</t>
  </si>
  <si>
    <t>10-20с</t>
  </si>
  <si>
    <t>&gt;30-40с</t>
  </si>
  <si>
    <t>20-35с</t>
  </si>
  <si>
    <t>&gt;35-40с</t>
  </si>
  <si>
    <t>&gt;40-50с</t>
  </si>
  <si>
    <t>&gt;50-60 с</t>
  </si>
  <si>
    <t>40-50с</t>
  </si>
  <si>
    <t>&gt;50-60с</t>
  </si>
  <si>
    <t>&gt;60-70с</t>
  </si>
  <si>
    <t>1 оч</t>
  </si>
  <si>
    <t>48,6 Гц</t>
  </si>
  <si>
    <t>2 оч</t>
  </si>
  <si>
    <t>48,5 Гц</t>
  </si>
  <si>
    <t>48,4 Гц</t>
  </si>
  <si>
    <t>3 оч</t>
  </si>
  <si>
    <t>48,3 Гц</t>
  </si>
  <si>
    <t>48,2 Гц</t>
  </si>
  <si>
    <t>4 оч</t>
  </si>
  <si>
    <t>48,1 Гц</t>
  </si>
  <si>
    <t>48,0 Гц</t>
  </si>
  <si>
    <t>5 оч</t>
  </si>
  <si>
    <t>47,9 Гц</t>
  </si>
  <si>
    <t>47,8 Гц</t>
  </si>
  <si>
    <t>6 оч</t>
  </si>
  <si>
    <t>47,7 Гц</t>
  </si>
  <si>
    <t>47,6 Гц</t>
  </si>
  <si>
    <t>7 оч</t>
  </si>
  <si>
    <t>47,5 Гц</t>
  </si>
  <si>
    <t>47,4 Гц</t>
  </si>
  <si>
    <t>8 оч</t>
  </si>
  <si>
    <t>47,3 Гц</t>
  </si>
  <si>
    <t>47,2 Гц</t>
  </si>
  <si>
    <t>9 оч</t>
  </si>
  <si>
    <t>47,1 Гц</t>
  </si>
  <si>
    <t>47,0 Гц</t>
  </si>
  <si>
    <t>10 оч.</t>
  </si>
  <si>
    <t>46,9 Гц</t>
  </si>
  <si>
    <t>46,8 Гц</t>
  </si>
  <si>
    <t>11 оч</t>
  </si>
  <si>
    <t>46,7 Гц</t>
  </si>
  <si>
    <t>46,6 Гц</t>
  </si>
  <si>
    <t>46,5 Гц</t>
  </si>
  <si>
    <t>13 оч.</t>
  </si>
  <si>
    <t>Сумма АЧР-2 МВт</t>
  </si>
  <si>
    <t>% соотнош. очередей</t>
  </si>
  <si>
    <t>Раздел 3</t>
  </si>
  <si>
    <t>(Таблица 3)</t>
  </si>
  <si>
    <t xml:space="preserve">Раздел 3. Настройка АЧР </t>
  </si>
  <si>
    <t>Новгородского филиала ПАО «Россети Северо-Запад»</t>
  </si>
  <si>
    <t>Прогноз по замерам  19.06.2024 г.  21-00</t>
  </si>
  <si>
    <t>Объект</t>
  </si>
  <si>
    <t>Присоединение</t>
  </si>
  <si>
    <t>АЧР-1</t>
  </si>
  <si>
    <t>АЧР-2</t>
  </si>
  <si>
    <t>ЧАПВ</t>
  </si>
  <si>
    <t>Объем,      МВт</t>
  </si>
  <si>
    <t>Примечание</t>
  </si>
  <si>
    <t>Проверка НРДУ</t>
  </si>
  <si>
    <t>№ очереди</t>
  </si>
  <si>
    <t>уставки</t>
  </si>
  <si>
    <t>по времени</t>
  </si>
  <si>
    <t>по частоте</t>
  </si>
  <si>
    <t>по частоте возврата (+0,1)</t>
  </si>
  <si>
    <t>по частоте возврата                      (-0,1)</t>
  </si>
  <si>
    <t>сек.</t>
  </si>
  <si>
    <t>Гц</t>
  </si>
  <si>
    <t>ПС 110 кВ  Кулотино</t>
  </si>
  <si>
    <t>В-10 кВ  ф.:  3, 4</t>
  </si>
  <si>
    <t>ЧАПВ нет</t>
  </si>
  <si>
    <t>САЧР</t>
  </si>
  <si>
    <t>ЧАПВ 5ст</t>
  </si>
  <si>
    <t>ПС 330 кВ Новгородская</t>
  </si>
  <si>
    <t>В-10 кВ  1сш  ф.: 1</t>
  </si>
  <si>
    <t>4 оч.V ст.</t>
  </si>
  <si>
    <t>формула</t>
  </si>
  <si>
    <t>В-10 кВ  1сш  ф.: 2</t>
  </si>
  <si>
    <t>В-10 кВ  1сш  ф.: 15</t>
  </si>
  <si>
    <t>В-10 кВ  1сш  ф.: 21</t>
  </si>
  <si>
    <t>В-10 кВ  1сш  ф.: 14</t>
  </si>
  <si>
    <t>В-10 кВ  1сш  ф.: 18</t>
  </si>
  <si>
    <t xml:space="preserve">В-10 кВ  1сш  ф.: 6                                            </t>
  </si>
  <si>
    <t>В-10 кВ  2сш  ф.: 7</t>
  </si>
  <si>
    <t>3 оч.V ст.</t>
  </si>
  <si>
    <t>В-10 кВ  2сш  ф.: 9</t>
  </si>
  <si>
    <t>В-10 кВ  2сш  ф.: 10</t>
  </si>
  <si>
    <t>В-10 кВ  2сш  ф.: 13</t>
  </si>
  <si>
    <t>В-10 кВ  2сш  ф.: 12</t>
  </si>
  <si>
    <t>В-10 кВ  2сш  ф.: 4</t>
  </si>
  <si>
    <t>В-10 кВ  2сш  ф.: 8</t>
  </si>
  <si>
    <t xml:space="preserve">В-10 кВ  1 сш  ф.:3                                                        </t>
  </si>
  <si>
    <t xml:space="preserve">В-10 кВ  1 сш  ф.:5                                                             </t>
  </si>
  <si>
    <t xml:space="preserve">В-10 кВ  1 сш  ф.:19                                                            </t>
  </si>
  <si>
    <t xml:space="preserve">В-10 кВ  2 сш  ф.: 11                                                             </t>
  </si>
  <si>
    <t xml:space="preserve">В-10 кВ  2 сш  ф.: 22                                                             </t>
  </si>
  <si>
    <t xml:space="preserve">В-10 кВ  2 сш  ф.: 23                                                             </t>
  </si>
  <si>
    <t xml:space="preserve">В-10 кВ  2 сш  ф.: 20                                                                </t>
  </si>
  <si>
    <t>ПС 110 кВ Холм</t>
  </si>
  <si>
    <t>В-10, 35 кВ  Т-1, Т-2</t>
  </si>
  <si>
    <t>спец.оч.</t>
  </si>
  <si>
    <t>2 оч.V ст.</t>
  </si>
  <si>
    <r>
      <t>Формула: =Нагрузка ПС Холм 35 кВ</t>
    </r>
    <r>
      <rPr>
        <sz val="12"/>
        <rFont val="Times New Roman"/>
        <family val="1"/>
        <charset val="204"/>
      </rPr>
      <t xml:space="preserve">  без учета нагрузки минус  (ПС Поддорье</t>
    </r>
    <r>
      <rPr>
        <sz val="12"/>
        <rFont val="Times New Roman"/>
        <family val="1"/>
        <charset val="204"/>
      </rPr>
      <t>, ПС Селеево</t>
    </r>
    <r>
      <rPr>
        <sz val="12"/>
        <rFont val="Times New Roman"/>
        <family val="1"/>
        <charset val="204"/>
      </rPr>
      <t>, ПСБелебелка</t>
    </r>
    <r>
      <rPr>
        <sz val="12"/>
        <rFont val="Times New Roman"/>
        <family val="1"/>
        <charset val="204"/>
      </rPr>
      <t>)</t>
    </r>
    <r>
      <rPr>
        <sz val="12"/>
        <rFont val="Times New Roman"/>
        <family val="1"/>
        <charset val="204"/>
      </rPr>
      <t>, т.к. запитается от ПС Русса по л. Старорусская-1  после работы АВР-35кВ л.Теремовская-2 на ПС Теремово при откл. АЧР на ПС Холм в спец.оч.)</t>
    </r>
  </si>
  <si>
    <t>ПС 110 кВ Марево</t>
  </si>
  <si>
    <t>ПС 330 кВ Окуловская</t>
  </si>
  <si>
    <t xml:space="preserve">В-10 кВ  1сш  ф.: 5                   </t>
  </si>
  <si>
    <t xml:space="preserve">В-10 кВ  1сш  ф.: 14                 </t>
  </si>
  <si>
    <t xml:space="preserve">В-10 кВ  1сш  ф.: 29                          </t>
  </si>
  <si>
    <r>
      <t xml:space="preserve">В-10 кВ  1сш  ф.: </t>
    </r>
    <r>
      <rPr>
        <sz val="12"/>
        <color indexed="2"/>
        <rFont val="Times New Roman"/>
        <family val="1"/>
        <charset val="204"/>
      </rPr>
      <t>38</t>
    </r>
    <r>
      <rPr>
        <sz val="12"/>
        <rFont val="Times New Roman"/>
        <family val="1"/>
        <charset val="204"/>
      </rPr>
      <t xml:space="preserve">                          </t>
    </r>
  </si>
  <si>
    <t>В-10 кВ  2сш  ф.: 40</t>
  </si>
  <si>
    <t>ПС 110 кВ Дунаево</t>
  </si>
  <si>
    <t>В-10 кВ  Т-1, Т-2</t>
  </si>
  <si>
    <t>Выведено в резерв</t>
  </si>
  <si>
    <t>ПС 330 кВ Чудово</t>
  </si>
  <si>
    <t>В-10 кВ  2сш   ф.: 3</t>
  </si>
  <si>
    <t>1 оч.V ст.</t>
  </si>
  <si>
    <t>В-10 кВ  2сш   ф.: 5</t>
  </si>
  <si>
    <t xml:space="preserve">В-10 кВ  2сш  ф.: 11                                           </t>
  </si>
  <si>
    <t>В-10 кВ  1сш  ф.: 20</t>
  </si>
  <si>
    <t>В-10 кВ  1сш  ф.: 16,</t>
  </si>
  <si>
    <t xml:space="preserve">В-10 кВ  1сш  ф.: 22                         </t>
  </si>
  <si>
    <t xml:space="preserve">В-10 кВ  1сш  ф.: 24                           </t>
  </si>
  <si>
    <t xml:space="preserve">В-10 кВ  2сш  ф.: 13                           </t>
  </si>
  <si>
    <t>В-10 кВ  2сш  ф.: 15</t>
  </si>
  <si>
    <t>РП 10 кВ  Южное</t>
  </si>
  <si>
    <t>В-10 кВ  1сш  ф.: 3</t>
  </si>
  <si>
    <t>1 оч. I ст.</t>
  </si>
  <si>
    <t>16 оч. IV ст.</t>
  </si>
  <si>
    <t>В-10 кВ  1сш  ф.: 7</t>
  </si>
  <si>
    <t>ПС 110 кВ Антоново</t>
  </si>
  <si>
    <t>В-6 кВ  1В Т-2  2с  ф.: 12</t>
  </si>
  <si>
    <t>15 оч. IV ст.</t>
  </si>
  <si>
    <t>АЧР-1 1ст</t>
  </si>
  <si>
    <t>В-6 кВ  1В Т-2  2с  ф.: 13</t>
  </si>
  <si>
    <t>В-6 кВ  1В Т-2  2с  ф.: 14</t>
  </si>
  <si>
    <t>В-6 кВ  1В Т-2  2с  ф.: 15</t>
  </si>
  <si>
    <t>В-6 кВ  1В Т-2  2с  ф.: 16</t>
  </si>
  <si>
    <t>В-6 кВ  1В Т-2  2с  ф.: 18</t>
  </si>
  <si>
    <t>В-6 кВ  1В Т-2  2с  ф.: 24</t>
  </si>
  <si>
    <t>В-6 кВ  1В Т-2  2с  ф.: 25</t>
  </si>
  <si>
    <t>В-6 кВ  1В Т-2  2с  ф.: 26</t>
  </si>
  <si>
    <t>В-6 кВ  2В Т-2  4с  ф.: 17</t>
  </si>
  <si>
    <t>В-6 кВ  2В Т-2  4с  ф.: 19</t>
  </si>
  <si>
    <t>В-6 кВ  2В Т-2  4с ф.: 20</t>
  </si>
  <si>
    <t>2 оч. I ст.</t>
  </si>
  <si>
    <t>14 оч. IV ст.</t>
  </si>
  <si>
    <t>В-6 кВ  2В Т-2  4с  ф.: 22</t>
  </si>
  <si>
    <t>В-6 кВ  2В Т-2  4с  ф.: 23</t>
  </si>
  <si>
    <t>В-6 кВ  2В Т-2  4с  ф.: 28</t>
  </si>
  <si>
    <t>В-6 кВ  2В Т-2  4с  ф.: 29</t>
  </si>
  <si>
    <t>В-6 кВ  1В Т-1  1с  ф.: 1</t>
  </si>
  <si>
    <t>В-6 кВ  1В Т-1  1с  ф.: 2</t>
  </si>
  <si>
    <t>ПС 110 кВ Парфино</t>
  </si>
  <si>
    <t>В-10 кВ  Т-2  2сш  ф.: 1</t>
  </si>
  <si>
    <t>3 оч. I ст.</t>
  </si>
  <si>
    <t>13 оч. IV ст.</t>
  </si>
  <si>
    <t>В-10 кВ  Т-2  2 сш  ф.: 2</t>
  </si>
  <si>
    <t>В-10 кВ  Т-2  2 сш  ф.: 6</t>
  </si>
  <si>
    <t>В-10 кВ  Т-2  2 сш  ф.: 7</t>
  </si>
  <si>
    <t>В-10 кВ Т-1  1сш ф.: 3</t>
  </si>
  <si>
    <t>В-10 кВ Т-1  1сш ф.: 4</t>
  </si>
  <si>
    <t>В-10 кВ Т-1  1сш ф.: 5</t>
  </si>
  <si>
    <t>В-10 кВ Т-1  1сш ф.: 8</t>
  </si>
  <si>
    <t>В-6 кВ  2В Т-1  3с  ф.: 7</t>
  </si>
  <si>
    <t>12 оч. IV ст.</t>
  </si>
  <si>
    <t>В-6 кВ  2В Т-1  3с  ф.: 8</t>
  </si>
  <si>
    <t>В-6 кВ  2В Т-1  3с  ф.: 9</t>
  </si>
  <si>
    <t>В-6 кВ  2В Т-1  3с  ф.: 30</t>
  </si>
  <si>
    <t>В-6 кВ  1В Т-1  1с  ф.: 4</t>
  </si>
  <si>
    <t>ПС 110 кВ Любытино</t>
  </si>
  <si>
    <t>В-10 кВ  Т-1  ф.: 1, 2, 3, 4 ,7 ,8 В-10 кВ   Т-2 ф.: 5, 6,  9, 10 ,11, 12                                                                        В-35 кВ  л. Лб-2</t>
  </si>
  <si>
    <t>4 оч. I ст.</t>
  </si>
  <si>
    <t>НХК АКРОН</t>
  </si>
  <si>
    <t xml:space="preserve">От ТГК-2  </t>
  </si>
  <si>
    <t>В-6 кВ  2В Т-1  3с  ф.: 3</t>
  </si>
  <si>
    <t>11 оч. IV ст</t>
  </si>
  <si>
    <t>В-6 кВ  2В Т-1  3с  ф.: 5</t>
  </si>
  <si>
    <t>В-6 кВ  2В Т-1  3с  ф.: 10</t>
  </si>
  <si>
    <t>В-6 кВ  2В Т-1  3с  ф.: 21</t>
  </si>
  <si>
    <t>В-6 кВ  2В Т-1  3с  ф.: 31</t>
  </si>
  <si>
    <t>11 оч. IV ст.</t>
  </si>
  <si>
    <t>ПС 110 кВ Новоселицы</t>
  </si>
  <si>
    <t xml:space="preserve">  В-10 кВ Т-1 :   ф.: 6, 7, 8, 9, 10 </t>
  </si>
  <si>
    <t>5 оч. II ст</t>
  </si>
  <si>
    <t>10 оч. IV ст.</t>
  </si>
  <si>
    <t>АЧР-1 2ст</t>
  </si>
  <si>
    <t>ПС 110 кВ  Крестцы</t>
  </si>
  <si>
    <t>В-35 кВ Т-1, Т-2</t>
  </si>
  <si>
    <t xml:space="preserve"> В-35 кВ  Т-1:   л.Нвс-1, л.Нв-2</t>
  </si>
  <si>
    <t>9 оч. IV ст.</t>
  </si>
  <si>
    <t>ПС 110 кВ Западная</t>
  </si>
  <si>
    <t>В-10 кВ  Т-2   ф: 9, 10, 11, 12, 31, 32, 33</t>
  </si>
  <si>
    <t>8 оч. IV ст.</t>
  </si>
  <si>
    <t>ПС 110 кВ Савино</t>
  </si>
  <si>
    <t>В-10 кВ  ф.: 1, 2, 3, 4, 5, 6, 7</t>
  </si>
  <si>
    <t>От ТГК-2; от ПС 100</t>
  </si>
  <si>
    <t>ПС 110 кВ Восточная</t>
  </si>
  <si>
    <t>В-110  л.Ан-1, 2</t>
  </si>
  <si>
    <t>ПС 110 кВ Районная</t>
  </si>
  <si>
    <t>В-110  л.И-5</t>
  </si>
  <si>
    <t>ПС 110 кВ Крестцы</t>
  </si>
  <si>
    <t>В-110  л.Кр-3</t>
  </si>
  <si>
    <t>ПС 110 кВ Шимск</t>
  </si>
  <si>
    <t>В-110  л.Шм-3</t>
  </si>
  <si>
    <t>АЧР-1 3ст</t>
  </si>
  <si>
    <t>ПС 330 кВ Юго-Западная</t>
  </si>
  <si>
    <t>В-10 кВ  Т-1  1 сш  ф.: 1</t>
  </si>
  <si>
    <t>6 оч. II ст.</t>
  </si>
  <si>
    <t>В-10 кВ  Т-1  1 сш  ф.: 2</t>
  </si>
  <si>
    <t>В-10 кВ  Т-1  1 сш  ф.: 3</t>
  </si>
  <si>
    <t>В-10 кВ  Т-2  2 сш  ф.: 5</t>
  </si>
  <si>
    <t>В-6 кВ  Т-2  2 сш  ф.: 4</t>
  </si>
  <si>
    <t>7 оч. IV ст.</t>
  </si>
  <si>
    <t>В-6 кВ  Т-2  2 сш  ф.: 6</t>
  </si>
  <si>
    <t>В-6 кВ  Т-2  2 сш  ф.: 3</t>
  </si>
  <si>
    <t>В-6 кВ  Т-1  1 сш  ф.: 5</t>
  </si>
  <si>
    <t>В-6 кВ  Т-1  1 сш  ф.: 7</t>
  </si>
  <si>
    <t>ПС 110 кВ Сольцы</t>
  </si>
  <si>
    <t xml:space="preserve">  В-35 кВ  л.Сол-1                                          </t>
  </si>
  <si>
    <t>6оч. IV ст.</t>
  </si>
  <si>
    <t xml:space="preserve"> В-35 кВ  Т-2:   л.Рш-1</t>
  </si>
  <si>
    <t>Формула: =с учетом ф.6 ПС Новоселицы,  т.к. запитается от ПС Рышево после работы АВР-35кВ)</t>
  </si>
  <si>
    <t>ПС 110 кВ ДСП</t>
  </si>
  <si>
    <t>В-10 кВ  Т-2  ф. 25</t>
  </si>
  <si>
    <t>5 оч. IV ст.</t>
  </si>
  <si>
    <t>В-10 кВ  Т-2  ф.: 26</t>
  </si>
  <si>
    <t>В-10 кВ  Т-2  ф.: 27</t>
  </si>
  <si>
    <t>В-10 кВ  Т-2  ф.: 28</t>
  </si>
  <si>
    <t>ПС 110 кВ Шелонь</t>
  </si>
  <si>
    <t>В-10 кВ   ф.: 1, 2, 3</t>
  </si>
  <si>
    <t>ПС 110 кВ Светлицы</t>
  </si>
  <si>
    <t>В-10 кВ   ф.: 1, 2, 3, 4, 6</t>
  </si>
  <si>
    <t>ПС 110 кВ Парахино</t>
  </si>
  <si>
    <t>В-6 кВ ф.: 10, 11, 12</t>
  </si>
  <si>
    <t>ПС 110 кВ Батецкая</t>
  </si>
  <si>
    <t>В-10 кВ   ф.: 1, 2, 3, 4, 5, 6, 7                                            В-35 кВ  л.Прд-1</t>
  </si>
  <si>
    <t>ПС 110 кВ Южная</t>
  </si>
  <si>
    <t>1В Т-2  В-10 кВ   ф.: 14</t>
  </si>
  <si>
    <t>1В Т-2  В-10 кВ   ф.: 15</t>
  </si>
  <si>
    <t>В-110  л.Ю-З-2</t>
  </si>
  <si>
    <t>ПС 110 кВ Демянск</t>
  </si>
  <si>
    <t>В-10, 35 кВ  Т-1, 2</t>
  </si>
  <si>
    <t>4 оч. IV ст.</t>
  </si>
  <si>
    <t>АЧР-1 4ст</t>
  </si>
  <si>
    <t>Формула: =Нагрузка ПС Демянск минус ПС Поля, ПС Красная, ПС Полново Т-1,  т.к. запитается от ПС Елисеево от л. Красная-1после работы АВР-35кВ</t>
  </si>
  <si>
    <t>ПС 110 кВ Русса</t>
  </si>
  <si>
    <t xml:space="preserve">В-10 кВ  Т-2 </t>
  </si>
  <si>
    <t xml:space="preserve"> 7 оч. II ст.</t>
  </si>
  <si>
    <t>3 оч. IV ст.</t>
  </si>
  <si>
    <t>Запрет  АВР СВ-10</t>
  </si>
  <si>
    <t xml:space="preserve">В-35 кВ  Т-1, 2 </t>
  </si>
  <si>
    <t>2 оч. IV ст.</t>
  </si>
  <si>
    <r>
      <t>Формула: =Нагрузка ПС Русса 35 кВ с учетом- плюс нагрузка  (ПС Поддорье, ПС Селеево, ПСБелебелка) т.к. запитается от ПС Русса по л. Старорусская-1 (Поддорская-1) после работы АВР-35кВ на ПС Теремово при откл. АЧР на ПС Холм в спец.оч.).</t>
    </r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                                                                           </t>
    </r>
    <r>
      <rPr>
        <u/>
        <sz val="12"/>
        <rFont val="Times New Roman"/>
        <family val="1"/>
        <charset val="204"/>
      </rPr>
      <t/>
    </r>
  </si>
  <si>
    <t xml:space="preserve">В-10 кВ  Т-1 </t>
  </si>
  <si>
    <t>1 оч. IV ст.</t>
  </si>
  <si>
    <t>ЧАПВ 4ст</t>
  </si>
  <si>
    <t>От ТГК-2</t>
  </si>
  <si>
    <t>1В Т-1  В-10 кВ   ф.: 7</t>
  </si>
  <si>
    <t>17 оч. III ст.</t>
  </si>
  <si>
    <t>АЧР-1 5ст</t>
  </si>
  <si>
    <t>2В Т-1  В-10 кВ   ф.: 23</t>
  </si>
  <si>
    <t>2В Т-1  В-10 кВ   ф.: 24</t>
  </si>
  <si>
    <t>1В Т-2  В-10 кВ   ф.: 12</t>
  </si>
  <si>
    <t>1В Т-2  В-10 кВ   ф.: 13</t>
  </si>
  <si>
    <t>2В Т-2  В-10 кВ   ф.: 30</t>
  </si>
  <si>
    <t>ПС 110 кВ Керамзит</t>
  </si>
  <si>
    <t xml:space="preserve">В-10 кВ  ф.: 1                         </t>
  </si>
  <si>
    <t>В-10 кВ  ф.: 2</t>
  </si>
  <si>
    <t xml:space="preserve">В-10 кВ  ф.: 3           </t>
  </si>
  <si>
    <t xml:space="preserve">В-10 кВ  ф.: 4                                            </t>
  </si>
  <si>
    <t xml:space="preserve">В-10 кВ  ф.: 5                                         </t>
  </si>
  <si>
    <t xml:space="preserve">В-10 кВ  ф.: 6                                          </t>
  </si>
  <si>
    <t xml:space="preserve">В-10 кВ  ф.: 7                                          </t>
  </si>
  <si>
    <t xml:space="preserve">В-10 кВ  ф.: 8                                       </t>
  </si>
  <si>
    <t xml:space="preserve">В-10 кВ  ф.: 9                                         </t>
  </si>
  <si>
    <t xml:space="preserve">В-10 кВ  ф.: 11                                           </t>
  </si>
  <si>
    <t>ПС 110 кВ Ракомо</t>
  </si>
  <si>
    <t xml:space="preserve">В-10 кВ   ф. : 1, 2, 3, 4, 5, 6                                 </t>
  </si>
  <si>
    <t>8 оч. II ст.</t>
  </si>
  <si>
    <t>16 оч. III ст.</t>
  </si>
  <si>
    <t>ПС 110 кВ Борки</t>
  </si>
  <si>
    <t xml:space="preserve">В-10 кВ  ф.: 1, 2, 3, 4, 5, 6                                    </t>
  </si>
  <si>
    <t>В-110  л.Юж-2</t>
  </si>
  <si>
    <t>В-110   л.Юж-1</t>
  </si>
  <si>
    <t>В-110  л.Нв-1</t>
  </si>
  <si>
    <t>В-110  л.Нв-2</t>
  </si>
  <si>
    <t>ПС 110 кВ Вороново</t>
  </si>
  <si>
    <t>В-10 кВ  ф.: 1, 3, 4, 5, 7, 17</t>
  </si>
  <si>
    <t>15 оч. III ст.</t>
  </si>
  <si>
    <t>ПС 110 кВ Коростынь</t>
  </si>
  <si>
    <t>В-10 кВ  ф.: 1, 2, 3 ,4, 5, 6 , 7, 8</t>
  </si>
  <si>
    <t>ПС 110 кВ Солобско</t>
  </si>
  <si>
    <t>В-10 кВ  ф.: 1, 2, 3, 4, 5, 6</t>
  </si>
  <si>
    <t>ПС 110 кВ Насосная</t>
  </si>
  <si>
    <t>В-6 кВ    ф.: 19, 20, 21, 22</t>
  </si>
  <si>
    <t>14 оч. III ст.</t>
  </si>
  <si>
    <t>ПС 110 кВ Лесная</t>
  </si>
  <si>
    <t>В-10 кВ   ф. : 1, 2, 3, 4, 5, 6, 7, 8, 9</t>
  </si>
  <si>
    <t xml:space="preserve">От ТГК-2, ПС-100 </t>
  </si>
  <si>
    <t>ПС 110 кВ Базовая</t>
  </si>
  <si>
    <t xml:space="preserve">1В, 2В 6 кВ Т2 </t>
  </si>
  <si>
    <t>13 оч. III ст.</t>
  </si>
  <si>
    <t>Запрет АВР СВ-7,        СВ-8</t>
  </si>
  <si>
    <t>АЧР-1 6ст</t>
  </si>
  <si>
    <t xml:space="preserve">1В 6 кВ  Т1 </t>
  </si>
  <si>
    <t>12 оч. III ст.</t>
  </si>
  <si>
    <t>Запрет АВР  СВ-5</t>
  </si>
  <si>
    <t xml:space="preserve">1В 6 кВ  Т3 </t>
  </si>
  <si>
    <t>11 оч. III ст.</t>
  </si>
  <si>
    <t xml:space="preserve">2В 3В 6 кВ  Т3 </t>
  </si>
  <si>
    <t>9 оч. III ст.</t>
  </si>
  <si>
    <t>10 оч. III ст.</t>
  </si>
  <si>
    <t>Запрет АВР СВ-6,                   СВ-7</t>
  </si>
  <si>
    <t xml:space="preserve">4В 6 кВ  Т3 </t>
  </si>
  <si>
    <t>Запрет АВР  СВ-8</t>
  </si>
  <si>
    <t xml:space="preserve">От ТГК-2; ПС-100; ПС-315  </t>
  </si>
  <si>
    <t>АЧР-1 7ст</t>
  </si>
  <si>
    <t>В-10 кВ  ф.: 1, 2, 5, 6, 7, 8</t>
  </si>
  <si>
    <t>ПС 110 кВ Песь</t>
  </si>
  <si>
    <t xml:space="preserve">В-10 кВ Т-2 </t>
  </si>
  <si>
    <t>Запрет АВР СВ 10 кВ</t>
  </si>
  <si>
    <t>ПС 110 кВ Энергомаш</t>
  </si>
  <si>
    <t>В-10 кВ 1В Т-1, 1В Т-2</t>
  </si>
  <si>
    <t>ПС 110 кВ Вишерская</t>
  </si>
  <si>
    <t>В-10 кВ Т-1  ф.: 2</t>
  </si>
  <si>
    <t>В-10 кВ Т-1  ф.: 3</t>
  </si>
  <si>
    <t>В-10 кВ Т-1  ф.: 8</t>
  </si>
  <si>
    <t>В-10 кВ Т-1  ф.: 10</t>
  </si>
  <si>
    <t>В-10 кВ Т-1  ф.: 18</t>
  </si>
  <si>
    <t>В-10 кВ Т-1  ф.: 19</t>
  </si>
  <si>
    <t xml:space="preserve">В-10 кВ Т-1  ф.: 21                  </t>
  </si>
  <si>
    <t>В-10 кВ  Т-2  ф.: 1</t>
  </si>
  <si>
    <t>8 оч. III ст.</t>
  </si>
  <si>
    <t>В-10 кВ Т-2  ф.: 6</t>
  </si>
  <si>
    <t>В-10 кВ Т-2  ф.: 9</t>
  </si>
  <si>
    <t>В-10 кВ Т-2  ф.: 15</t>
  </si>
  <si>
    <t>В-10 кВ Т-2  ф.: 17</t>
  </si>
  <si>
    <t>В-10 кВ Т-2  ф.: 20</t>
  </si>
  <si>
    <t>В-10 кВ Т-2  ф.: 23</t>
  </si>
  <si>
    <t>В-10 кВ  Т-1</t>
  </si>
  <si>
    <t>7 оч. III ст.</t>
  </si>
  <si>
    <t xml:space="preserve">Запрет АВР Т-2  10кВ  </t>
  </si>
  <si>
    <t>В-10  кВ Т-2</t>
  </si>
  <si>
    <t xml:space="preserve">Запрет АВР Т-1  10кВ  </t>
  </si>
  <si>
    <t>ПС 110 кВ Медниково</t>
  </si>
  <si>
    <t xml:space="preserve">В-10 кВ  Т-1 ф.: 1,  5 ,7, 8, 9, </t>
  </si>
  <si>
    <t>6 оч. III ст.</t>
  </si>
  <si>
    <t>АЧР-1 8ст</t>
  </si>
  <si>
    <t>В-10 кВ  Т-2 ф.: 4,  10, 11, 12, 14</t>
  </si>
  <si>
    <t xml:space="preserve">В-10 кВ   Т-2  ф.: 10, 11, 12, 13, 14, 15, 16, 17                                                                                                </t>
  </si>
  <si>
    <t>5 оч. III ст.</t>
  </si>
  <si>
    <t>ПС 110 кВ Сельская</t>
  </si>
  <si>
    <t>В-35 кВ  л.Ал-1, л.Мст-4,   л.Мст-3, л.Тр-1, л.Тр-2</t>
  </si>
  <si>
    <t>ПС 110 кВ Огнеупоры</t>
  </si>
  <si>
    <t>В-6 Ввод-1 Т-1</t>
  </si>
  <si>
    <t>без  учета мощности от фидеров связи на 04-00:</t>
  </si>
  <si>
    <t xml:space="preserve">В-6  Ввод-2  Т-2 </t>
  </si>
  <si>
    <t>В-35  Т-1, Т-2</t>
  </si>
  <si>
    <t>В- 35 кВ Т-1, Т-2</t>
  </si>
  <si>
    <t>ПС 110 кВ Валдай</t>
  </si>
  <si>
    <t xml:space="preserve"> В-35 кВ Т-2:   л.Зл-1,                             л.Дв-1</t>
  </si>
  <si>
    <t>4 оч. III ст.</t>
  </si>
  <si>
    <t>АЧР-1 9ст</t>
  </si>
  <si>
    <t>В-35 кВ Т-1:  л.Зл-2</t>
  </si>
  <si>
    <t>Формула: =нагрузка л.Зл-2 - Т-2 ПС Д.О.Валдай</t>
  </si>
  <si>
    <t>ПС 110 кВ Неболчи</t>
  </si>
  <si>
    <t>В-10 кВ Т-2</t>
  </si>
  <si>
    <t>Запрет АВР СВ-10</t>
  </si>
  <si>
    <t>ПС 330 кВ Старорусская</t>
  </si>
  <si>
    <t xml:space="preserve">В-110  л.Зл-1 </t>
  </si>
  <si>
    <t>3 оч. III ст.</t>
  </si>
  <si>
    <r>
      <t xml:space="preserve"> ФОРМУЛА:  </t>
    </r>
    <r>
      <rPr>
        <u/>
        <sz val="12"/>
        <rFont val="Times New Roman"/>
        <family val="1"/>
        <charset val="204"/>
      </rPr>
      <t>Переток по транзиту</t>
    </r>
    <r>
      <rPr>
        <b/>
        <u/>
        <sz val="12"/>
        <rFont val="Times New Roman"/>
        <family val="1"/>
        <charset val="204"/>
      </rPr>
      <t xml:space="preserve"> (Р л.Зл-1 + Р л. Пдб-1) = 0 + 0 =  0,0 - 0,3 нагрузка Подберезье Псковэнерго всегда постоянна</t>
    </r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 xml:space="preserve">=нагрузке всех ПС транзита) минус нагрузки ПС ранее отключенные в АЧР в очередях с 1 по 8, т.е минус нагрузка  ПС Холм, Марево, Дунаево в спец.очереди минус нагрузка ПС Демянск в 4 очереди.    </t>
    </r>
  </si>
  <si>
    <t xml:space="preserve">В-110  л.Пф-1 </t>
  </si>
  <si>
    <t>2 оч. III ст.</t>
  </si>
  <si>
    <t>Запрет АВР В  л.Пф-1</t>
  </si>
  <si>
    <t xml:space="preserve">   Объем отключаемой нагрузки ПС Валдай (л. Лч-2) + ПС Старорусская (л.Пф-1) = нагр-ка ПС Любница,  Лычково, Пола.</t>
  </si>
  <si>
    <t>В-110  л.Лч-2</t>
  </si>
  <si>
    <t>В-110   л.Шм-1, 2</t>
  </si>
  <si>
    <r>
      <t xml:space="preserve"> В-10 кВ Т-2  ф.: 3, 4, 8, 15, 16, 18, 19, 20, 21, 22  </t>
    </r>
    <r>
      <rPr>
        <b/>
        <sz val="12"/>
        <color indexed="2"/>
        <rFont val="Times New Roman"/>
        <family val="1"/>
        <charset val="204"/>
      </rPr>
      <t/>
    </r>
  </si>
  <si>
    <t>1 оч. III ст.</t>
  </si>
  <si>
    <t>ЧАПВ 3ст</t>
  </si>
  <si>
    <t xml:space="preserve">В-10 кВ  Т-2   ф.:  1, 2, 3, 4, 5                                                  </t>
  </si>
  <si>
    <t>14 оч. II ст.</t>
  </si>
  <si>
    <t>АЧР-1 10ст</t>
  </si>
  <si>
    <t xml:space="preserve">В-10 кВ   Т-2  2с                                   ф.: 5, 6, 7, 9, 12, 13, 14                       </t>
  </si>
  <si>
    <t>13 оч.  IV  ст.</t>
  </si>
  <si>
    <t>13 оч. II ст.</t>
  </si>
  <si>
    <t>В-110  л.Вд-2</t>
  </si>
  <si>
    <t>12 оч. II ст.</t>
  </si>
  <si>
    <t xml:space="preserve">объем л.Вд-2 равен нагрузке ПС Бояры (Т-1) + ПСЕлисеево (Т-1+Т-2) </t>
  </si>
  <si>
    <t xml:space="preserve">В-10 кВ   Т-1  1с                                                  ф.: 1, 2, 3, 4, 8,10, 11                    </t>
  </si>
  <si>
    <t>13оч.  IV  ст.</t>
  </si>
  <si>
    <t>11 оч. II ст.</t>
  </si>
  <si>
    <t>2В, 3В  6 кВ  Т-3  ф.: 26, 28, 30, 32, 34, 40, 42, 44, 46, 48, 52</t>
  </si>
  <si>
    <t>НПС-7</t>
  </si>
  <si>
    <t>ВВ-10 кВ  яч.: 4, 6, 24, 26</t>
  </si>
  <si>
    <t>ПС 110 кВ Прогресс</t>
  </si>
  <si>
    <t>В-10  кВ  1 сш  ф.: 3, 4, 5, 7, 9, 11, 15, 17, 19, 21, 23, 25</t>
  </si>
  <si>
    <t>10 оч. II ст.</t>
  </si>
  <si>
    <t>АЧР-1 11ст</t>
  </si>
  <si>
    <t>В-10  кВ  2 сш  ф.: 1, 2, 8, 10, 12, 13, 14, 16, 18, 22, 24</t>
  </si>
  <si>
    <t>9 оч. II ст.</t>
  </si>
  <si>
    <t>В-10 кВ Т-1</t>
  </si>
  <si>
    <t>1В  6кВ   Т2  ф.:  4, 5, 8, 13, 14, 15, 16</t>
  </si>
  <si>
    <t>В-10 кВ  Т-1  ф: 16, 1, 2, 3, 4, 5,  6, 14, 15</t>
  </si>
  <si>
    <t>7 оч. II ст.</t>
  </si>
  <si>
    <t>АЧР-1 12ст</t>
  </si>
  <si>
    <t>1В, 2В 6 кВ  Т-1  ф.: 2, 6, 9, 10, 17, 19, 20, 54, 56, 58, 59, 62</t>
  </si>
  <si>
    <t>4В, 5В 6 кВ  Т-3  ф.: 23, 27, 29, 31, 33, 35, 41, 43, 45</t>
  </si>
  <si>
    <t>5 оч. II ст.</t>
  </si>
  <si>
    <t>ПС 110 кВ ЖБИ</t>
  </si>
  <si>
    <t>В-6 кВ Т-1  ф.: 1</t>
  </si>
  <si>
    <t>4 оч. II ст.</t>
  </si>
  <si>
    <t>АЧР-1 13ст</t>
  </si>
  <si>
    <t>В-6 кВ Т-1  ф.: 2</t>
  </si>
  <si>
    <t>В-6 кВ Т-1  ф.: 4</t>
  </si>
  <si>
    <t>В-6 кВ Т-1  ф.: 5</t>
  </si>
  <si>
    <t>В-6 кВ Т-1  ф.: 6</t>
  </si>
  <si>
    <t>В-6 кВ Т-1  ф.: 9</t>
  </si>
  <si>
    <t>В-6 кВ Т-2  ф.: 3</t>
  </si>
  <si>
    <t>В-6 кВ Т-2  ф.:7</t>
  </si>
  <si>
    <t>В-6 кВ Т-2  ф.: 8</t>
  </si>
  <si>
    <t>В-6 кВ Т-2  ф.:10</t>
  </si>
  <si>
    <t>В-35 кВ  л.Зв-1, 2</t>
  </si>
  <si>
    <t>Введена</t>
  </si>
  <si>
    <t>В-35 кВ  л.Крч-1, 2</t>
  </si>
  <si>
    <t>В-10 кВ   Т-1  ф : 5</t>
  </si>
  <si>
    <t>17 оч. IV ст.</t>
  </si>
  <si>
    <t>3оч. II ст.</t>
  </si>
  <si>
    <t>В-10 кВ   Т-1  ф : 6</t>
  </si>
  <si>
    <t>В-10 кВ   Т-1  ф : 7</t>
  </si>
  <si>
    <t>В-10 кВ   Т-1  ф : 8</t>
  </si>
  <si>
    <t>В-6 кВ  1В Т-1  1с  ф.: 6</t>
  </si>
  <si>
    <t>В-6 кВ  1В Т-1  1с  ф.: 11</t>
  </si>
  <si>
    <t>В-6 кВ  1В Т-1  1с  ф.: 27</t>
  </si>
  <si>
    <t>В-10 кВ Т-1,  Т-2</t>
  </si>
  <si>
    <t>2 оч. II ст.</t>
  </si>
  <si>
    <t>2В  6кВ   Т2  ф.:   63, 64, 65, 67, 68, 69</t>
  </si>
  <si>
    <t>1 оч. II ст.</t>
  </si>
  <si>
    <t>ЧАПВ 2ст</t>
  </si>
  <si>
    <t>ЧАПВ АЧР-1</t>
  </si>
  <si>
    <t>Итого АЧР-1 без спец.оч.</t>
  </si>
  <si>
    <t>Факт АЧР-1, %</t>
  </si>
  <si>
    <t>Норма АЧР-1, МВт</t>
  </si>
  <si>
    <t>Итого АКРОН</t>
  </si>
  <si>
    <t>разница</t>
  </si>
  <si>
    <t>АЧР-2 не совм.</t>
  </si>
  <si>
    <t>ПС 110 кВ Подберезье</t>
  </si>
  <si>
    <t>8 оч. I ст.</t>
  </si>
  <si>
    <t>ПС 110 кВ Рогавка</t>
  </si>
  <si>
    <t>В-6, 35 кВ  Т-2</t>
  </si>
  <si>
    <t xml:space="preserve">В-10 кВ   Т-1  ф.: 1, 2, 3, 4, 5, 6, 7, 8, 9                                                                                            </t>
  </si>
  <si>
    <t>ПС 110 кВ Мойка</t>
  </si>
  <si>
    <t>В-10 кВ   ф : 1, 2, 3, 4, 5, 6</t>
  </si>
  <si>
    <t>7 оч. I ст.</t>
  </si>
  <si>
    <t>В-10 кВ  Т-2   ф: 7, 8</t>
  </si>
  <si>
    <t>В-10 кВ Т-1, Т-2</t>
  </si>
  <si>
    <t>ПС 110 кВ Юбилейная</t>
  </si>
  <si>
    <t xml:space="preserve">В-10 кВ  Т-1  ф.: 1            </t>
  </si>
  <si>
    <t>6 оч. I ст.</t>
  </si>
  <si>
    <t xml:space="preserve">В-10 кВ  Т-1  ф.: 2             </t>
  </si>
  <si>
    <t xml:space="preserve">В-10 кВ  Т-1  ф.: 3             </t>
  </si>
  <si>
    <t xml:space="preserve">В-10 кВ  Т-1  ф.: 4             </t>
  </si>
  <si>
    <t xml:space="preserve">В-10 кВ  Т-1  ф.: 5             </t>
  </si>
  <si>
    <t xml:space="preserve">В-10 кВ  Т-1  ф.: 6             </t>
  </si>
  <si>
    <t xml:space="preserve">В-10 кВ  Т-1  ф.: 7             </t>
  </si>
  <si>
    <t xml:space="preserve">В-10 кВ  Т-1  ф.: 8             </t>
  </si>
  <si>
    <t xml:space="preserve">В-10 кВ  Т-1  ф.: 9             </t>
  </si>
  <si>
    <t>ПС 110 кВ  Хвойная</t>
  </si>
  <si>
    <t>В-10 кВ   ф.: 2, 3, 4, 5, 7, 8, 9, 10, 11, 12                                                           В-35 л.Хв-3, л.Мг-1</t>
  </si>
  <si>
    <t>5 оч. I ст.</t>
  </si>
  <si>
    <t>ПС 110 кВ Мостищи</t>
  </si>
  <si>
    <t>В-10  кВ  Т-1, Т-2</t>
  </si>
  <si>
    <t>ПС 110 кВ Магистральная</t>
  </si>
  <si>
    <t>В-10 кВ  Т-1, 2  ф.: 2, 3, 4, 5</t>
  </si>
  <si>
    <t>ПС 110 кВ Пестово</t>
  </si>
  <si>
    <t xml:space="preserve">В-10, 35 кВ  Т-1 </t>
  </si>
  <si>
    <t xml:space="preserve">Запрет АВР СВ - 10, 35  </t>
  </si>
  <si>
    <t>ПС 110 кВ Бор</t>
  </si>
  <si>
    <t>ПС 110 кВ Варгусово</t>
  </si>
  <si>
    <t>ПС 110 кВ Дорожная</t>
  </si>
  <si>
    <t xml:space="preserve">В-10, 35 кВ  Т-2 </t>
  </si>
  <si>
    <t xml:space="preserve">Запрет АВР СВ - 10, 35 </t>
  </si>
  <si>
    <t>ПС 110 кВ  Прогресс</t>
  </si>
  <si>
    <t>В-110  л.Мш-1</t>
  </si>
  <si>
    <t>ПС 110 кВ  Мошенское</t>
  </si>
  <si>
    <t>В-10  кВ  ф.: 1, 2, 3. 4, 6, 7, 8                                              В-35 кВ  л.Уд.1</t>
  </si>
  <si>
    <r>
      <t xml:space="preserve">В-10 кВ  Т-1  ф.: 1, 2, 5, 6, 7, 9, 11, 12, 13, 14, 17, 24  </t>
    </r>
    <r>
      <rPr>
        <sz val="12"/>
        <rFont val="Times New Roman"/>
        <family val="1"/>
        <charset val="204"/>
      </rPr>
      <t xml:space="preserve">                                  </t>
    </r>
  </si>
  <si>
    <t>ПС 110 кВ Киприя</t>
  </si>
  <si>
    <t xml:space="preserve">В-10 кВ Т-1  ф.: 1                                   </t>
  </si>
  <si>
    <t>В-10 кВ Т-2  ф.: 2</t>
  </si>
  <si>
    <t>В-10 кВ Т-2  ф.: 3</t>
  </si>
  <si>
    <t>В-10 кВ Т-2  ф.: 5</t>
  </si>
  <si>
    <t>В-110  л.Пт-1</t>
  </si>
  <si>
    <t xml:space="preserve">Объем 8 оч. для л.Пт-1, учитывается за минусом отключенной нагрузки  ПС Пестово в 5 очереди (В-10, 35 кВ Т-1).                                                                                                                                  </t>
  </si>
  <si>
    <t>В-110  л.Яг-1</t>
  </si>
  <si>
    <t>ЧАПВ АЧР-2нс</t>
  </si>
  <si>
    <t xml:space="preserve"> Объем 8 оч. для л.Яг-1, учитывается за минусом отключенной нагрузки  ПС Пестово в 6 оч. (В-10, 35 кВ Т-2)..</t>
  </si>
  <si>
    <t>Итого  АЧР-2 не совм.</t>
  </si>
  <si>
    <r>
      <rPr>
        <sz val="13"/>
        <color theme="1"/>
        <rFont val="Times New Roman"/>
        <family val="1"/>
        <charset val="204"/>
      </rPr>
      <t xml:space="preserve">По ОИК;  л.Пт-1  - </t>
    </r>
    <r>
      <rPr>
        <sz val="13"/>
        <color indexed="2"/>
        <rFont val="Times New Roman"/>
        <family val="1"/>
        <charset val="204"/>
      </rPr>
      <t xml:space="preserve">6 </t>
    </r>
    <r>
      <rPr>
        <sz val="13"/>
        <color theme="1"/>
        <rFont val="Times New Roman"/>
        <family val="1"/>
        <charset val="204"/>
      </rPr>
      <t xml:space="preserve">МВт;  л.Яг-1  </t>
    </r>
    <r>
      <rPr>
        <sz val="13"/>
        <color indexed="2"/>
        <rFont val="Times New Roman"/>
        <family val="1"/>
        <charset val="204"/>
      </rPr>
      <t>-5</t>
    </r>
    <r>
      <rPr>
        <sz val="13"/>
        <color theme="1"/>
        <rFont val="Times New Roman"/>
        <family val="1"/>
        <charset val="204"/>
      </rPr>
      <t xml:space="preserve"> МВт</t>
    </r>
  </si>
  <si>
    <t>Начальник службы электрических режимов ЦУС</t>
  </si>
  <si>
    <t>ИТОГО ЧАПВ</t>
  </si>
  <si>
    <t>Факт АЧР-2 нс, %</t>
  </si>
  <si>
    <t>Норма АЧР-2 нс, МВТ</t>
  </si>
  <si>
    <t>16.12.2020 г.   10-00</t>
  </si>
  <si>
    <t>(МВт, выбрать из вклад. Мощность)</t>
  </si>
  <si>
    <t>Перераспределение нагрузки (МВт) ПС Шимск (Шм-1+Шм-2) + ПС Старорусская (АТ-2, л.Пф-1)</t>
  </si>
  <si>
    <t>Объем АЧР (МВт) от откл. л.Кр-4 и л. Гз равен нагрузке ПС Пола, Лычково, Любница,  Бояры, Елисеево</t>
  </si>
  <si>
    <t>18-00</t>
  </si>
  <si>
    <t>ПРОПОРЦИИ</t>
  </si>
  <si>
    <t>ИТОГО</t>
  </si>
  <si>
    <t>ПОСЭС</t>
  </si>
  <si>
    <t>ПС Вороново</t>
  </si>
  <si>
    <t>Т-1</t>
  </si>
  <si>
    <t>ПС Вороново не учитывать, отключается раньше, т.е. убрать</t>
  </si>
  <si>
    <t>ПС Пола</t>
  </si>
  <si>
    <t>Т-2</t>
  </si>
  <si>
    <t>ПС Лычково</t>
  </si>
  <si>
    <t>ПО ВЭС</t>
  </si>
  <si>
    <t>ПС Залучье</t>
  </si>
  <si>
    <t>ПС Любница</t>
  </si>
  <si>
    <t>ПС Заря</t>
  </si>
  <si>
    <t>ПС Тухомичи</t>
  </si>
  <si>
    <t>ПС Бояры</t>
  </si>
  <si>
    <t>ПС Елисеево</t>
  </si>
  <si>
    <t>ПС Велилы</t>
  </si>
  <si>
    <t>должна быть загрузка ПС Елисеево</t>
  </si>
  <si>
    <t>Итог:</t>
  </si>
  <si>
    <t>Итого ПС Старорусская</t>
  </si>
  <si>
    <t>Итого ВЛ-110 кВ   Кр-4</t>
  </si>
  <si>
    <t>Итого ПС Шимск</t>
  </si>
  <si>
    <t>Итого ВЛ-110 кВ   Гз</t>
  </si>
  <si>
    <t>Раздел  4</t>
  </si>
  <si>
    <t>(Таблица 4)</t>
  </si>
  <si>
    <t>Раздел 4. Объем и состав воздействий на отключения нагрузки от иных видов противоаварийной автоматики (далее ПА)</t>
  </si>
  <si>
    <t>Наименование подстанции (электростанции), класс напряжения</t>
  </si>
  <si>
    <t>Отключаемые соединения, класс напряжения</t>
  </si>
  <si>
    <t>Наименование устройства ПА, установленного на подстанции (электростанции), формирующего и реализующего воздействие</t>
  </si>
  <si>
    <t>Высокочастотный приемник, диспетчерское наименование, номер команды</t>
  </si>
  <si>
    <t>Мощность, заведенная под воздействие ПА, МВт</t>
  </si>
  <si>
    <t>04-00</t>
  </si>
  <si>
    <t>10-00</t>
  </si>
  <si>
    <t>21-00</t>
  </si>
  <si>
    <t>ИТОГО по подстанции (электростанции):</t>
  </si>
  <si>
    <t>Раздел 5. Контактная информация</t>
  </si>
  <si>
    <t>Контактная информация</t>
  </si>
  <si>
    <t>Фамилия, имя, отчество (при наличии)</t>
  </si>
  <si>
    <t>Должность</t>
  </si>
  <si>
    <t>Контактный телефон (с кодом города)</t>
  </si>
  <si>
    <t>Электронный адрес</t>
  </si>
  <si>
    <t>Руководитель организации</t>
  </si>
  <si>
    <t>Кашин Андрей Леонидович</t>
  </si>
  <si>
    <t xml:space="preserve">Заместитель генерального директора –  
директор филиала 
</t>
  </si>
  <si>
    <t>(8162)-77-81-82, (8162)-984-359</t>
  </si>
  <si>
    <t>kashin@novgorodenergo.ru</t>
  </si>
  <si>
    <t xml:space="preserve">Лицо, ответственное за заполнение формы </t>
  </si>
  <si>
    <t>Приложение № 10</t>
  </si>
  <si>
    <t>Сведения о настройке и объемах управляющих воздействий автоматики частотной разгрузки и иных видов противоаварийной автоматики по данным контрольных и внеочередных замеров                                                       19.06.2024 г.</t>
  </si>
  <si>
    <t>А.В. Антонова</t>
  </si>
  <si>
    <t>Антонова Алина Витальевна</t>
  </si>
  <si>
    <t>(8162)-984-386</t>
  </si>
  <si>
    <t>alvit@novgor.elektra.ru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</si>
</sst>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&quot;р.&quot;_-;\-* #,##0.00&quot;р.&quot;_-;_-* &quot;-&quot;??&quot;р.&quot;_-;_-@_-"/>
    <numFmt numFmtId="165" formatCode="0.0"/>
    <numFmt numFmtId="166" formatCode="0.00000"/>
  </numFmts>
  <fonts count="45" x14ac:knownFonts="1">
    <font>
      <sz val="10"/>
      <color theme="1"/>
      <name val="Arial Cyr"/>
    </font>
    <font>
      <u/>
      <sz val="10"/>
      <color theme="10"/>
      <name val="Arial Cyr"/>
    </font>
    <font>
      <sz val="10"/>
      <name val="Arial Cyr"/>
    </font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12"/>
      <name val="Times New Roman"/>
      <family val="1"/>
      <charset val="204"/>
    </font>
    <font>
      <sz val="13"/>
      <name val="Times New Roman"/>
      <family val="1"/>
      <charset val="204"/>
    </font>
    <font>
      <b/>
      <sz val="16"/>
      <color indexed="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theme="4" tint="-0.249977111117893"/>
      <name val="Arial Cyr"/>
    </font>
    <font>
      <b/>
      <sz val="12"/>
      <color indexed="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2"/>
      <name val="Arial Cyr"/>
    </font>
    <font>
      <sz val="11"/>
      <color indexed="2"/>
      <name val="Times New Roman"/>
      <family val="1"/>
      <charset val="204"/>
    </font>
    <font>
      <b/>
      <sz val="10"/>
      <color indexed="2"/>
      <name val="Times New Roman"/>
      <family val="1"/>
      <charset val="204"/>
    </font>
    <font>
      <b/>
      <sz val="10"/>
      <name val="Arial Cyr"/>
    </font>
    <font>
      <b/>
      <sz val="11"/>
      <name val="Times New Roman"/>
      <family val="1"/>
      <charset val="204"/>
    </font>
    <font>
      <b/>
      <sz val="14"/>
      <name val="Arial Cyr"/>
    </font>
    <font>
      <b/>
      <sz val="14"/>
      <name val="Times New Roman"/>
      <family val="1"/>
      <charset val="204"/>
    </font>
    <font>
      <sz val="12"/>
      <color indexed="2"/>
      <name val="Arial Cyr"/>
    </font>
    <font>
      <b/>
      <sz val="16"/>
      <color indexed="2"/>
      <name val="Arial Cyr"/>
    </font>
    <font>
      <sz val="14"/>
      <name val="Times New Roman"/>
      <family val="1"/>
      <charset val="204"/>
    </font>
    <font>
      <b/>
      <sz val="14"/>
      <color indexed="2"/>
      <name val="Times New Roman"/>
      <family val="1"/>
      <charset val="204"/>
    </font>
    <font>
      <sz val="12"/>
      <color indexed="2"/>
      <name val="Times New Roman"/>
      <family val="1"/>
      <charset val="204"/>
    </font>
    <font>
      <sz val="14"/>
      <color indexed="2"/>
      <name val="Times New Roman"/>
      <family val="1"/>
      <charset val="204"/>
    </font>
    <font>
      <sz val="12"/>
      <color theme="3" tint="0.39997558519241921"/>
      <name val="Times New Roman"/>
      <family val="1"/>
      <charset val="204"/>
    </font>
    <font>
      <b/>
      <sz val="10"/>
      <color indexed="2"/>
      <name val="Arial Cyr"/>
    </font>
    <font>
      <sz val="11"/>
      <color indexed="2"/>
      <name val="Arial Cyr"/>
    </font>
    <font>
      <b/>
      <sz val="12"/>
      <color rgb="FFC00000"/>
      <name val="Times New Roman"/>
      <family val="1"/>
      <charset val="204"/>
    </font>
    <font>
      <sz val="12"/>
      <color rgb="FFC00000"/>
      <name val="Arial Cyr"/>
    </font>
    <font>
      <b/>
      <sz val="12"/>
      <color indexed="2"/>
      <name val="Arial Cyr"/>
    </font>
    <font>
      <b/>
      <sz val="13"/>
      <color theme="1"/>
      <name val="Arial Cyr"/>
    </font>
    <font>
      <sz val="13"/>
      <color theme="1"/>
      <name val="Times New Roman"/>
      <family val="1"/>
      <charset val="204"/>
    </font>
    <font>
      <sz val="20"/>
      <name val="Times New Roman"/>
      <family val="1"/>
      <charset val="204"/>
    </font>
    <font>
      <b/>
      <sz val="12"/>
      <color theme="3"/>
      <name val="Times New Roman"/>
      <family val="1"/>
      <charset val="204"/>
    </font>
    <font>
      <b/>
      <sz val="12"/>
      <name val="Arial Cyr"/>
    </font>
    <font>
      <b/>
      <sz val="14"/>
      <color indexed="2"/>
      <name val="Arial Cyr"/>
    </font>
    <font>
      <b/>
      <sz val="13"/>
      <name val="Times New Roman"/>
      <family val="1"/>
      <charset val="204"/>
    </font>
    <font>
      <b/>
      <sz val="13"/>
      <color indexed="2"/>
      <name val="Times New Roman"/>
      <family val="1"/>
      <charset val="204"/>
    </font>
    <font>
      <u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3"/>
      <color indexed="2"/>
      <name val="Times New Roman"/>
      <family val="1"/>
      <charset val="204"/>
    </font>
  </fonts>
  <fills count="17">
    <fill>
      <patternFill patternType="none"/>
    </fill>
    <fill>
      <patternFill patternType="gray125"/>
    </fill>
    <fill>
      <patternFill patternType="solid">
        <fgColor rgb="FFFFC000"/>
        <bgColor rgb="FFFFC000"/>
      </patternFill>
    </fill>
    <fill>
      <patternFill patternType="solid">
        <fgColor theme="0"/>
        <bgColor theme="0"/>
      </patternFill>
    </fill>
    <fill>
      <patternFill patternType="solid">
        <fgColor indexed="26"/>
        <bgColor indexed="26"/>
      </patternFill>
    </fill>
    <fill>
      <patternFill patternType="solid">
        <fgColor indexed="65"/>
      </patternFill>
    </fill>
    <fill>
      <patternFill patternType="solid">
        <fgColor theme="6" tint="0.59999389629810485"/>
        <bgColor theme="6" tint="0.59999389629810485"/>
      </patternFill>
    </fill>
    <fill>
      <patternFill patternType="solid">
        <fgColor rgb="FFA5DFBC"/>
        <bgColor rgb="FFA5DFBC"/>
      </patternFill>
    </fill>
    <fill>
      <patternFill patternType="solid">
        <fgColor theme="5" tint="0.79998168889431442"/>
        <bgColor theme="5" tint="0.79998168889431442"/>
      </patternFill>
    </fill>
    <fill>
      <patternFill patternType="solid">
        <fgColor rgb="FFD0FCE8"/>
        <bgColor rgb="FFD0FCE8"/>
      </patternFill>
    </fill>
    <fill>
      <patternFill patternType="solid">
        <fgColor rgb="FFCCECFF"/>
        <bgColor rgb="FFCCECFF"/>
      </patternFill>
    </fill>
    <fill>
      <patternFill patternType="solid">
        <fgColor theme="9" tint="0.79998168889431442"/>
        <bgColor theme="9" tint="0.79998168889431442"/>
      </patternFill>
    </fill>
    <fill>
      <patternFill patternType="solid">
        <fgColor theme="7" tint="0.79998168889431442"/>
        <bgColor theme="7" tint="0.79998168889431442"/>
      </patternFill>
    </fill>
    <fill>
      <patternFill patternType="solid">
        <fgColor theme="8" tint="0.79998168889431442"/>
        <bgColor theme="8" tint="0.79998168889431442"/>
      </patternFill>
    </fill>
    <fill>
      <patternFill patternType="solid">
        <fgColor rgb="FFDBEEF3"/>
        <bgColor rgb="FFDBEEF3"/>
      </patternFill>
    </fill>
    <fill>
      <patternFill patternType="solid">
        <fgColor theme="9" tint="0.59999389629810485"/>
        <bgColor theme="9" tint="0.59999389629810485"/>
      </patternFill>
    </fill>
    <fill>
      <patternFill patternType="solid">
        <fgColor indexed="5"/>
        <bgColor indexed="5"/>
      </patternFill>
    </fill>
  </fills>
  <borders count="81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</borders>
  <cellStyleXfs count="6">
    <xf numFmtId="0" fontId="0" fillId="0" borderId="0"/>
    <xf numFmtId="0" fontId="1" fillId="0" borderId="0" applyNumberFormat="0" applyFill="0" applyBorder="0" applyProtection="0">
      <alignment vertical="top"/>
      <protection locked="0"/>
    </xf>
    <xf numFmtId="164" fontId="2" fillId="0" borderId="0" applyFont="0" applyFill="0" applyBorder="0" applyProtection="0"/>
    <xf numFmtId="0" fontId="3" fillId="0" borderId="0"/>
    <xf numFmtId="0" fontId="3" fillId="0" borderId="0"/>
    <xf numFmtId="0" fontId="2" fillId="0" borderId="0"/>
  </cellStyleXfs>
  <cellXfs count="1087">
    <xf numFmtId="0" fontId="0" fillId="0" borderId="0" xfId="0"/>
    <xf numFmtId="0" fontId="0" fillId="0" borderId="0" xfId="0"/>
    <xf numFmtId="0" fontId="4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6" fillId="0" borderId="0" xfId="0" applyFont="1" applyAlignment="1">
      <alignment horizontal="right"/>
    </xf>
    <xf numFmtId="0" fontId="4" fillId="0" borderId="0" xfId="0" applyFont="1" applyAlignment="1">
      <alignment horizontal="right"/>
    </xf>
    <xf numFmtId="0" fontId="5" fillId="0" borderId="0" xfId="0" applyFont="1"/>
    <xf numFmtId="0" fontId="5" fillId="0" borderId="0" xfId="0" applyFont="1" applyAlignment="1">
      <alignment horizontal="center" vertical="center"/>
    </xf>
    <xf numFmtId="0" fontId="8" fillId="0" borderId="0" xfId="0" applyFont="1" applyAlignment="1">
      <alignment horizontal="right"/>
    </xf>
    <xf numFmtId="0" fontId="9" fillId="0" borderId="0" xfId="0" applyFont="1"/>
    <xf numFmtId="0" fontId="7" fillId="0" borderId="0" xfId="0" applyFont="1"/>
    <xf numFmtId="0" fontId="7" fillId="0" borderId="0" xfId="0" applyFont="1" applyAlignment="1">
      <alignment horizontal="right"/>
    </xf>
    <xf numFmtId="0" fontId="10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wrapText="1"/>
    </xf>
    <xf numFmtId="0" fontId="7" fillId="0" borderId="0" xfId="0" applyFont="1" applyAlignment="1">
      <alignment horizontal="justify" wrapText="1"/>
    </xf>
    <xf numFmtId="0" fontId="10" fillId="0" borderId="14" xfId="0" applyFont="1" applyBorder="1" applyAlignment="1">
      <alignment horizontal="center" vertical="center"/>
    </xf>
    <xf numFmtId="0" fontId="10" fillId="0" borderId="14" xfId="0" applyFont="1" applyBorder="1" applyAlignment="1">
      <alignment horizontal="center" vertical="center" wrapText="1"/>
    </xf>
    <xf numFmtId="0" fontId="10" fillId="0" borderId="15" xfId="0" applyFont="1" applyBorder="1" applyAlignment="1">
      <alignment horizontal="center" vertical="center"/>
    </xf>
    <xf numFmtId="0" fontId="11" fillId="0" borderId="0" xfId="0" applyFont="1"/>
    <xf numFmtId="0" fontId="7" fillId="0" borderId="16" xfId="0" applyFont="1" applyBorder="1" applyAlignment="1">
      <alignment horizontal="left" vertical="center" wrapText="1"/>
    </xf>
    <xf numFmtId="0" fontId="7" fillId="0" borderId="17" xfId="0" applyFont="1" applyBorder="1" applyAlignment="1">
      <alignment horizontal="center" vertical="center" wrapText="1"/>
    </xf>
    <xf numFmtId="2" fontId="10" fillId="3" borderId="18" xfId="0" applyNumberFormat="1" applyFont="1" applyFill="1" applyBorder="1" applyAlignment="1">
      <alignment horizontal="center" vertical="center" wrapText="1"/>
    </xf>
    <xf numFmtId="2" fontId="0" fillId="0" borderId="0" xfId="0" applyNumberFormat="1"/>
    <xf numFmtId="0" fontId="7" fillId="0" borderId="19" xfId="0" applyFont="1" applyBorder="1" applyAlignment="1">
      <alignment horizontal="left" vertical="center" wrapText="1"/>
    </xf>
    <xf numFmtId="0" fontId="7" fillId="0" borderId="20" xfId="0" applyFont="1" applyBorder="1" applyAlignment="1">
      <alignment horizontal="center" vertical="center" wrapText="1"/>
    </xf>
    <xf numFmtId="2" fontId="12" fillId="3" borderId="21" xfId="0" applyNumberFormat="1" applyFont="1" applyFill="1" applyBorder="1" applyAlignment="1">
      <alignment horizontal="center" vertical="center" wrapText="1"/>
    </xf>
    <xf numFmtId="2" fontId="10" fillId="3" borderId="20" xfId="0" applyNumberFormat="1" applyFont="1" applyFill="1" applyBorder="1" applyAlignment="1">
      <alignment horizontal="center" vertical="center" wrapText="1"/>
    </xf>
    <xf numFmtId="2" fontId="10" fillId="3" borderId="21" xfId="0" applyNumberFormat="1" applyFont="1" applyFill="1" applyBorder="1" applyAlignment="1">
      <alignment horizontal="center" vertical="center" wrapText="1"/>
    </xf>
    <xf numFmtId="0" fontId="7" fillId="4" borderId="19" xfId="0" applyFont="1" applyFill="1" applyBorder="1" applyAlignment="1">
      <alignment horizontal="left" vertical="center" wrapText="1"/>
    </xf>
    <xf numFmtId="0" fontId="7" fillId="4" borderId="19" xfId="0" applyFont="1" applyFill="1" applyBorder="1" applyAlignment="1">
      <alignment horizontal="center" vertical="center" wrapText="1"/>
    </xf>
    <xf numFmtId="2" fontId="10" fillId="4" borderId="20" xfId="0" applyNumberFormat="1" applyFont="1" applyFill="1" applyBorder="1" applyAlignment="1">
      <alignment horizontal="center" vertical="center" wrapText="1"/>
    </xf>
    <xf numFmtId="2" fontId="10" fillId="0" borderId="20" xfId="0" applyNumberFormat="1" applyFont="1" applyBorder="1" applyAlignment="1">
      <alignment horizontal="center" vertical="center" wrapText="1"/>
    </xf>
    <xf numFmtId="2" fontId="10" fillId="0" borderId="21" xfId="0" applyNumberFormat="1" applyFont="1" applyBorder="1" applyAlignment="1">
      <alignment horizontal="center" vertical="center" wrapText="1"/>
    </xf>
    <xf numFmtId="0" fontId="7" fillId="4" borderId="22" xfId="0" applyFont="1" applyFill="1" applyBorder="1" applyAlignment="1">
      <alignment horizontal="center" vertical="center" wrapText="1"/>
    </xf>
    <xf numFmtId="2" fontId="10" fillId="4" borderId="21" xfId="0" applyNumberFormat="1" applyFont="1" applyFill="1" applyBorder="1" applyAlignment="1">
      <alignment horizontal="center" vertical="center" wrapText="1"/>
    </xf>
    <xf numFmtId="0" fontId="7" fillId="0" borderId="22" xfId="0" applyFont="1" applyBorder="1" applyAlignment="1">
      <alignment horizontal="center" vertical="center" wrapText="1"/>
    </xf>
    <xf numFmtId="2" fontId="13" fillId="0" borderId="21" xfId="0" applyNumberFormat="1" applyFont="1" applyBorder="1" applyAlignment="1">
      <alignment horizontal="center" vertical="center" wrapText="1"/>
    </xf>
    <xf numFmtId="0" fontId="7" fillId="0" borderId="19" xfId="0" applyFont="1" applyBorder="1" applyAlignment="1">
      <alignment horizontal="center" vertical="center" wrapText="1"/>
    </xf>
    <xf numFmtId="0" fontId="7" fillId="4" borderId="23" xfId="0" applyFont="1" applyFill="1" applyBorder="1" applyAlignment="1">
      <alignment horizontal="left" vertical="center" wrapText="1"/>
    </xf>
    <xf numFmtId="0" fontId="7" fillId="4" borderId="23" xfId="0" applyFont="1" applyFill="1" applyBorder="1" applyAlignment="1">
      <alignment horizontal="center" vertical="center" wrapText="1"/>
    </xf>
    <xf numFmtId="2" fontId="10" fillId="4" borderId="24" xfId="0" applyNumberFormat="1" applyFont="1" applyFill="1" applyBorder="1" applyAlignment="1">
      <alignment horizontal="center" vertical="center" wrapText="1"/>
    </xf>
    <xf numFmtId="0" fontId="8" fillId="5" borderId="0" xfId="0" applyFont="1" applyFill="1"/>
    <xf numFmtId="0" fontId="8" fillId="0" borderId="0" xfId="0" applyFont="1"/>
    <xf numFmtId="0" fontId="8" fillId="5" borderId="0" xfId="0" applyFont="1" applyFill="1" applyAlignment="1">
      <alignment horizontal="right"/>
    </xf>
    <xf numFmtId="0" fontId="14" fillId="0" borderId="0" xfId="0" applyFont="1" applyAlignment="1">
      <alignment horizontal="center"/>
    </xf>
    <xf numFmtId="0" fontId="7" fillId="0" borderId="0" xfId="0" applyFont="1" applyAlignment="1">
      <alignment horizontal="left"/>
    </xf>
    <xf numFmtId="0" fontId="0" fillId="0" borderId="0" xfId="0" applyAlignment="1">
      <alignment horizontal="right"/>
    </xf>
    <xf numFmtId="0" fontId="14" fillId="0" borderId="14" xfId="0" applyFont="1" applyBorder="1" applyAlignment="1">
      <alignment horizontal="center" vertical="center"/>
    </xf>
    <xf numFmtId="0" fontId="14" fillId="0" borderId="26" xfId="0" applyFont="1" applyBorder="1" applyAlignment="1">
      <alignment horizontal="center" vertical="center"/>
    </xf>
    <xf numFmtId="0" fontId="14" fillId="0" borderId="27" xfId="0" applyFont="1" applyBorder="1" applyAlignment="1">
      <alignment horizontal="center" vertical="center"/>
    </xf>
    <xf numFmtId="0" fontId="14" fillId="0" borderId="15" xfId="0" applyFont="1" applyBorder="1" applyAlignment="1">
      <alignment horizontal="center" vertical="center" wrapText="1"/>
    </xf>
    <xf numFmtId="0" fontId="14" fillId="0" borderId="15" xfId="0" applyFont="1" applyBorder="1" applyAlignment="1">
      <alignment horizontal="center" vertical="center"/>
    </xf>
    <xf numFmtId="0" fontId="14" fillId="0" borderId="29" xfId="0" applyFont="1" applyBorder="1" applyAlignment="1">
      <alignment horizontal="center" vertical="center"/>
    </xf>
    <xf numFmtId="0" fontId="14" fillId="0" borderId="30" xfId="0" applyFont="1" applyBorder="1" applyAlignment="1">
      <alignment horizontal="center" vertical="center"/>
    </xf>
    <xf numFmtId="0" fontId="14" fillId="0" borderId="31" xfId="0" applyFont="1" applyBorder="1" applyAlignment="1">
      <alignment horizontal="center" vertical="center"/>
    </xf>
    <xf numFmtId="0" fontId="14" fillId="0" borderId="32" xfId="0" applyFont="1" applyBorder="1" applyAlignment="1">
      <alignment horizontal="center" vertical="center"/>
    </xf>
    <xf numFmtId="0" fontId="0" fillId="0" borderId="22" xfId="0" applyBorder="1" applyAlignment="1">
      <alignment horizontal="center" vertical="center" wrapText="1"/>
    </xf>
    <xf numFmtId="0" fontId="14" fillId="0" borderId="15" xfId="0" applyFont="1" applyBorder="1" applyAlignment="1">
      <alignment horizontal="center" wrapText="1"/>
    </xf>
    <xf numFmtId="0" fontId="14" fillId="0" borderId="16" xfId="0" applyFont="1" applyBorder="1" applyAlignment="1">
      <alignment horizontal="center" vertical="center"/>
    </xf>
    <xf numFmtId="2" fontId="4" fillId="0" borderId="16" xfId="0" applyNumberFormat="1" applyFont="1" applyBorder="1" applyAlignment="1">
      <alignment horizontal="center" vertical="center"/>
    </xf>
    <xf numFmtId="2" fontId="4" fillId="0" borderId="33" xfId="0" applyNumberFormat="1" applyFont="1" applyBorder="1" applyAlignment="1">
      <alignment horizontal="center" vertical="center"/>
    </xf>
    <xf numFmtId="2" fontId="4" fillId="0" borderId="34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  <xf numFmtId="2" fontId="4" fillId="0" borderId="35" xfId="0" applyNumberFormat="1" applyFont="1" applyBorder="1" applyAlignment="1">
      <alignment horizontal="center" vertical="center"/>
    </xf>
    <xf numFmtId="165" fontId="4" fillId="0" borderId="35" xfId="0" applyNumberFormat="1" applyFont="1" applyBorder="1" applyAlignment="1">
      <alignment horizontal="center" vertical="center"/>
    </xf>
    <xf numFmtId="0" fontId="0" fillId="0" borderId="0" xfId="0" applyAlignment="1">
      <alignment horizontal="left"/>
    </xf>
    <xf numFmtId="0" fontId="14" fillId="0" borderId="19" xfId="0" applyFont="1" applyBorder="1" applyAlignment="1">
      <alignment horizontal="center" vertical="center"/>
    </xf>
    <xf numFmtId="2" fontId="4" fillId="0" borderId="19" xfId="0" applyNumberFormat="1" applyFont="1" applyBorder="1" applyAlignment="1">
      <alignment horizontal="center" vertical="center"/>
    </xf>
    <xf numFmtId="2" fontId="4" fillId="0" borderId="36" xfId="0" applyNumberFormat="1" applyFont="1" applyBorder="1" applyAlignment="1">
      <alignment horizontal="center" vertical="center"/>
    </xf>
    <xf numFmtId="2" fontId="4" fillId="0" borderId="9" xfId="0" applyNumberFormat="1" applyFont="1" applyBorder="1" applyAlignment="1">
      <alignment horizontal="center" vertical="center"/>
    </xf>
    <xf numFmtId="2" fontId="4" fillId="0" borderId="10" xfId="0" applyNumberFormat="1" applyFont="1" applyBorder="1" applyAlignment="1">
      <alignment horizontal="center" vertical="center"/>
    </xf>
    <xf numFmtId="2" fontId="4" fillId="0" borderId="20" xfId="0" applyNumberFormat="1" applyFont="1" applyBorder="1" applyAlignment="1">
      <alignment horizontal="center" vertical="center"/>
    </xf>
    <xf numFmtId="165" fontId="4" fillId="0" borderId="20" xfId="0" applyNumberFormat="1" applyFont="1" applyBorder="1" applyAlignment="1">
      <alignment horizontal="center" vertical="center"/>
    </xf>
    <xf numFmtId="0" fontId="15" fillId="0" borderId="0" xfId="0" applyFont="1"/>
    <xf numFmtId="2" fontId="16" fillId="0" borderId="19" xfId="0" applyNumberFormat="1" applyFont="1" applyBorder="1" applyAlignment="1">
      <alignment horizontal="center" vertical="center"/>
    </xf>
    <xf numFmtId="2" fontId="16" fillId="0" borderId="36" xfId="0" applyNumberFormat="1" applyFont="1" applyBorder="1" applyAlignment="1">
      <alignment horizontal="center" vertical="center"/>
    </xf>
    <xf numFmtId="2" fontId="16" fillId="0" borderId="9" xfId="0" applyNumberFormat="1" applyFont="1" applyBorder="1" applyAlignment="1">
      <alignment horizontal="center" vertical="center"/>
    </xf>
    <xf numFmtId="2" fontId="0" fillId="0" borderId="0" xfId="0" applyNumberFormat="1" applyAlignment="1">
      <alignment horizontal="left"/>
    </xf>
    <xf numFmtId="0" fontId="14" fillId="0" borderId="23" xfId="0" applyFont="1" applyBorder="1" applyAlignment="1">
      <alignment horizontal="center" vertical="center"/>
    </xf>
    <xf numFmtId="2" fontId="4" fillId="0" borderId="23" xfId="0" applyNumberFormat="1" applyFont="1" applyBorder="1" applyAlignment="1">
      <alignment horizontal="center" vertical="center"/>
    </xf>
    <xf numFmtId="2" fontId="4" fillId="0" borderId="37" xfId="0" applyNumberFormat="1" applyFont="1" applyBorder="1" applyAlignment="1">
      <alignment horizontal="center" vertical="center"/>
    </xf>
    <xf numFmtId="2" fontId="4" fillId="0" borderId="38" xfId="0" applyNumberFormat="1" applyFont="1" applyBorder="1" applyAlignment="1">
      <alignment horizontal="center" vertical="center"/>
    </xf>
    <xf numFmtId="2" fontId="4" fillId="0" borderId="24" xfId="0" applyNumberFormat="1" applyFont="1" applyBorder="1" applyAlignment="1">
      <alignment horizontal="center" vertical="center"/>
    </xf>
    <xf numFmtId="165" fontId="4" fillId="0" borderId="24" xfId="0" applyNumberFormat="1" applyFont="1" applyBorder="1" applyAlignment="1">
      <alignment horizontal="center" vertical="center"/>
    </xf>
    <xf numFmtId="0" fontId="14" fillId="0" borderId="14" xfId="0" applyFont="1" applyBorder="1" applyAlignment="1">
      <alignment horizontal="center" vertical="center" wrapText="1"/>
    </xf>
    <xf numFmtId="2" fontId="17" fillId="0" borderId="15" xfId="0" applyNumberFormat="1" applyFont="1" applyBorder="1" applyAlignment="1">
      <alignment horizontal="center" vertical="center"/>
    </xf>
    <xf numFmtId="2" fontId="14" fillId="0" borderId="15" xfId="0" applyNumberFormat="1" applyFont="1" applyBorder="1" applyAlignment="1">
      <alignment horizontal="center" vertical="center"/>
    </xf>
    <xf numFmtId="165" fontId="5" fillId="0" borderId="15" xfId="0" applyNumberFormat="1" applyFont="1" applyBorder="1" applyAlignment="1">
      <alignment horizontal="center" vertical="center"/>
    </xf>
    <xf numFmtId="2" fontId="18" fillId="0" borderId="15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0" fontId="8" fillId="0" borderId="0" xfId="0" applyFont="1" applyAlignment="1">
      <alignment horizontal="center"/>
    </xf>
    <xf numFmtId="0" fontId="5" fillId="3" borderId="0" xfId="0" applyFont="1" applyFill="1" applyAlignment="1">
      <alignment horizontal="left"/>
    </xf>
    <xf numFmtId="0" fontId="0" fillId="3" borderId="0" xfId="0" applyFill="1"/>
    <xf numFmtId="0" fontId="20" fillId="0" borderId="0" xfId="0" applyFont="1"/>
    <xf numFmtId="0" fontId="20" fillId="3" borderId="0" xfId="0" applyFont="1" applyFill="1" applyAlignment="1">
      <alignment horizontal="left"/>
    </xf>
    <xf numFmtId="0" fontId="21" fillId="0" borderId="0" xfId="0" applyFont="1"/>
    <xf numFmtId="0" fontId="21" fillId="0" borderId="0" xfId="0" applyFont="1" applyAlignment="1">
      <alignment horizontal="center"/>
    </xf>
    <xf numFmtId="0" fontId="20" fillId="0" borderId="0" xfId="0" applyFont="1" applyAlignment="1">
      <alignment horizontal="center"/>
    </xf>
    <xf numFmtId="0" fontId="20" fillId="0" borderId="0" xfId="0" applyFont="1" applyAlignment="1">
      <alignment horizontal="left"/>
    </xf>
    <xf numFmtId="0" fontId="22" fillId="0" borderId="0" xfId="0" applyFont="1" applyAlignment="1">
      <alignment wrapText="1"/>
    </xf>
    <xf numFmtId="0" fontId="23" fillId="0" borderId="15" xfId="0" applyFont="1" applyBorder="1" applyAlignment="1">
      <alignment horizontal="center"/>
    </xf>
    <xf numFmtId="0" fontId="23" fillId="0" borderId="27" xfId="0" applyFont="1" applyBorder="1" applyAlignment="1">
      <alignment horizontal="left"/>
    </xf>
    <xf numFmtId="0" fontId="0" fillId="0" borderId="0" xfId="0" applyAlignment="1">
      <alignment horizontal="left" vertical="center"/>
    </xf>
    <xf numFmtId="0" fontId="24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0" fillId="0" borderId="39" xfId="0" applyBorder="1"/>
    <xf numFmtId="0" fontId="10" fillId="3" borderId="0" xfId="0" applyFont="1" applyFill="1" applyAlignment="1">
      <alignment horizontal="left" vertical="center"/>
    </xf>
    <xf numFmtId="0" fontId="0" fillId="0" borderId="46" xfId="0" applyBorder="1" applyAlignment="1">
      <alignment horizontal="center" vertical="center"/>
    </xf>
    <xf numFmtId="0" fontId="14" fillId="3" borderId="12" xfId="0" applyFont="1" applyFill="1" applyBorder="1" applyAlignment="1">
      <alignment horizontal="center" vertical="center" wrapText="1"/>
    </xf>
    <xf numFmtId="0" fontId="17" fillId="3" borderId="46" xfId="0" applyFont="1" applyFill="1" applyBorder="1" applyAlignment="1">
      <alignment horizontal="center" vertical="center" wrapText="1"/>
    </xf>
    <xf numFmtId="0" fontId="14" fillId="0" borderId="12" xfId="0" applyFont="1" applyBorder="1" applyAlignment="1">
      <alignment horizontal="center" vertical="center" wrapText="1"/>
    </xf>
    <xf numFmtId="2" fontId="17" fillId="0" borderId="46" xfId="0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left" vertical="center" wrapText="1"/>
    </xf>
    <xf numFmtId="0" fontId="19" fillId="3" borderId="49" xfId="0" applyFont="1" applyFill="1" applyBorder="1" applyAlignment="1">
      <alignment horizontal="center"/>
    </xf>
    <xf numFmtId="0" fontId="10" fillId="3" borderId="2" xfId="0" applyFont="1" applyFill="1" applyBorder="1" applyAlignment="1">
      <alignment horizontal="center"/>
    </xf>
    <xf numFmtId="0" fontId="10" fillId="3" borderId="50" xfId="0" applyFont="1" applyFill="1" applyBorder="1" applyAlignment="1">
      <alignment horizontal="center"/>
    </xf>
    <xf numFmtId="0" fontId="19" fillId="0" borderId="49" xfId="0" applyFont="1" applyBorder="1" applyAlignment="1">
      <alignment horizontal="center"/>
    </xf>
    <xf numFmtId="0" fontId="10" fillId="0" borderId="2" xfId="0" applyFont="1" applyBorder="1" applyAlignment="1">
      <alignment horizontal="center"/>
    </xf>
    <xf numFmtId="2" fontId="10" fillId="0" borderId="50" xfId="0" applyNumberFormat="1" applyFont="1" applyBorder="1" applyAlignment="1">
      <alignment horizontal="center"/>
    </xf>
    <xf numFmtId="0" fontId="7" fillId="0" borderId="35" xfId="0" applyFont="1" applyBorder="1" applyAlignment="1">
      <alignment horizontal="left" vertical="center" wrapText="1"/>
    </xf>
    <xf numFmtId="0" fontId="14" fillId="3" borderId="44" xfId="0" applyFont="1" applyFill="1" applyBorder="1" applyAlignment="1">
      <alignment horizontal="center" wrapText="1"/>
    </xf>
    <xf numFmtId="0" fontId="19" fillId="3" borderId="51" xfId="0" applyFont="1" applyFill="1" applyBorder="1" applyAlignment="1">
      <alignment horizontal="center"/>
    </xf>
    <xf numFmtId="0" fontId="10" fillId="3" borderId="53" xfId="0" applyFont="1" applyFill="1" applyBorder="1" applyAlignment="1">
      <alignment horizontal="center"/>
    </xf>
    <xf numFmtId="0" fontId="10" fillId="3" borderId="41" xfId="0" applyFont="1" applyFill="1" applyBorder="1" applyAlignment="1">
      <alignment horizontal="center"/>
    </xf>
    <xf numFmtId="0" fontId="7" fillId="0" borderId="44" xfId="0" applyFont="1" applyBorder="1" applyAlignment="1">
      <alignment horizontal="center" vertical="center"/>
    </xf>
    <xf numFmtId="1" fontId="26" fillId="0" borderId="42" xfId="0" applyNumberFormat="1" applyFont="1" applyBorder="1" applyAlignment="1">
      <alignment horizontal="center" vertical="center"/>
    </xf>
    <xf numFmtId="0" fontId="26" fillId="0" borderId="54" xfId="0" applyFont="1" applyBorder="1" applyAlignment="1">
      <alignment horizontal="center" vertical="center"/>
    </xf>
    <xf numFmtId="2" fontId="27" fillId="0" borderId="52" xfId="0" applyNumberFormat="1" applyFont="1" applyBorder="1" applyAlignment="1">
      <alignment horizontal="center" vertical="center" shrinkToFit="1"/>
    </xf>
    <xf numFmtId="2" fontId="10" fillId="0" borderId="16" xfId="0" applyNumberFormat="1" applyFont="1" applyBorder="1" applyAlignment="1">
      <alignment horizontal="center" vertical="center" wrapText="1"/>
    </xf>
    <xf numFmtId="0" fontId="7" fillId="0" borderId="35" xfId="0" applyFont="1" applyBorder="1" applyAlignment="1">
      <alignment horizontal="center" vertical="center" wrapText="1"/>
    </xf>
    <xf numFmtId="2" fontId="0" fillId="4" borderId="39" xfId="0" applyNumberFormat="1" applyFill="1" applyBorder="1"/>
    <xf numFmtId="0" fontId="0" fillId="4" borderId="51" xfId="0" applyFill="1" applyBorder="1"/>
    <xf numFmtId="2" fontId="15" fillId="7" borderId="40" xfId="0" applyNumberFormat="1" applyFont="1" applyFill="1" applyBorder="1"/>
    <xf numFmtId="0" fontId="0" fillId="7" borderId="52" xfId="0" applyFill="1" applyBorder="1"/>
    <xf numFmtId="0" fontId="7" fillId="0" borderId="40" xfId="0" applyFont="1" applyBorder="1" applyAlignment="1">
      <alignment horizontal="left" vertical="center" wrapText="1"/>
    </xf>
    <xf numFmtId="2" fontId="10" fillId="0" borderId="35" xfId="0" applyNumberFormat="1" applyFont="1" applyBorder="1" applyAlignment="1">
      <alignment horizontal="center" vertical="center"/>
    </xf>
    <xf numFmtId="0" fontId="7" fillId="0" borderId="55" xfId="0" applyFont="1" applyBorder="1" applyAlignment="1">
      <alignment horizontal="left" vertical="center" wrapText="1"/>
    </xf>
    <xf numFmtId="0" fontId="7" fillId="0" borderId="56" xfId="0" applyFont="1" applyBorder="1" applyAlignment="1">
      <alignment horizontal="left" vertical="top" wrapText="1"/>
    </xf>
    <xf numFmtId="0" fontId="14" fillId="3" borderId="59" xfId="0" applyFont="1" applyFill="1" applyBorder="1" applyAlignment="1">
      <alignment vertical="center" wrapText="1"/>
    </xf>
    <xf numFmtId="0" fontId="19" fillId="3" borderId="12" xfId="0" applyFont="1" applyFill="1" applyBorder="1" applyAlignment="1">
      <alignment horizontal="center"/>
    </xf>
    <xf numFmtId="0" fontId="10" fillId="3" borderId="60" xfId="0" applyFont="1" applyFill="1" applyBorder="1" applyAlignment="1">
      <alignment horizontal="center"/>
    </xf>
    <xf numFmtId="0" fontId="7" fillId="0" borderId="61" xfId="0" applyFont="1" applyBorder="1" applyAlignment="1">
      <alignment horizontal="center" vertical="center"/>
    </xf>
    <xf numFmtId="1" fontId="26" fillId="0" borderId="62" xfId="0" applyNumberFormat="1" applyFont="1" applyBorder="1" applyAlignment="1">
      <alignment horizontal="center" vertical="center"/>
    </xf>
    <xf numFmtId="0" fontId="7" fillId="0" borderId="34" xfId="0" applyFont="1" applyBorder="1" applyAlignment="1">
      <alignment horizontal="center" vertical="center"/>
    </xf>
    <xf numFmtId="2" fontId="26" fillId="0" borderId="33" xfId="0" applyNumberFormat="1" applyFont="1" applyBorder="1" applyAlignment="1">
      <alignment horizontal="center" vertical="center" shrinkToFit="1"/>
    </xf>
    <xf numFmtId="0" fontId="0" fillId="4" borderId="22" xfId="0" applyFill="1" applyBorder="1"/>
    <xf numFmtId="0" fontId="0" fillId="4" borderId="57" xfId="0" applyFill="1" applyBorder="1"/>
    <xf numFmtId="0" fontId="0" fillId="7" borderId="0" xfId="0" applyFill="1"/>
    <xf numFmtId="0" fontId="0" fillId="7" borderId="58" xfId="0" applyFill="1" applyBorder="1"/>
    <xf numFmtId="0" fontId="13" fillId="3" borderId="0" xfId="0" applyFont="1" applyFill="1" applyAlignment="1">
      <alignment horizontal="left" vertical="center"/>
    </xf>
    <xf numFmtId="0" fontId="7" fillId="0" borderId="20" xfId="0" applyFont="1" applyBorder="1" applyAlignment="1">
      <alignment horizontal="left" vertical="top" wrapText="1"/>
    </xf>
    <xf numFmtId="0" fontId="14" fillId="3" borderId="64" xfId="0" applyFont="1" applyFill="1" applyBorder="1" applyAlignment="1">
      <alignment vertical="center" wrapText="1"/>
    </xf>
    <xf numFmtId="0" fontId="19" fillId="3" borderId="65" xfId="0" applyFont="1" applyFill="1" applyBorder="1" applyAlignment="1">
      <alignment horizontal="center"/>
    </xf>
    <xf numFmtId="0" fontId="10" fillId="3" borderId="66" xfId="0" applyFont="1" applyFill="1" applyBorder="1" applyAlignment="1">
      <alignment horizontal="center"/>
    </xf>
    <xf numFmtId="0" fontId="7" fillId="0" borderId="59" xfId="0" applyFont="1" applyBorder="1" applyAlignment="1">
      <alignment horizontal="center" vertical="center"/>
    </xf>
    <xf numFmtId="1" fontId="26" fillId="0" borderId="11" xfId="0" applyNumberFormat="1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2" fontId="26" fillId="0" borderId="36" xfId="0" applyNumberFormat="1" applyFont="1" applyBorder="1" applyAlignment="1">
      <alignment horizontal="center" vertical="center" shrinkToFit="1"/>
    </xf>
    <xf numFmtId="2" fontId="10" fillId="0" borderId="21" xfId="0" applyNumberFormat="1" applyFont="1" applyBorder="1" applyAlignment="1">
      <alignment horizontal="center" vertical="center"/>
    </xf>
    <xf numFmtId="0" fontId="7" fillId="0" borderId="21" xfId="0" applyFont="1" applyBorder="1" applyAlignment="1">
      <alignment horizontal="left" vertical="top" wrapText="1"/>
    </xf>
    <xf numFmtId="0" fontId="7" fillId="0" borderId="67" xfId="0" applyFont="1" applyBorder="1" applyAlignment="1">
      <alignment horizontal="center" vertical="center"/>
    </xf>
    <xf numFmtId="1" fontId="26" fillId="0" borderId="68" xfId="0" applyNumberFormat="1" applyFont="1" applyBorder="1" applyAlignment="1">
      <alignment horizontal="center" vertical="center"/>
    </xf>
    <xf numFmtId="0" fontId="7" fillId="0" borderId="38" xfId="0" applyFont="1" applyBorder="1" applyAlignment="1">
      <alignment horizontal="center" vertical="center"/>
    </xf>
    <xf numFmtId="2" fontId="26" fillId="0" borderId="37" xfId="0" applyNumberFormat="1" applyFont="1" applyBorder="1" applyAlignment="1">
      <alignment horizontal="center" vertical="center" shrinkToFit="1"/>
    </xf>
    <xf numFmtId="2" fontId="10" fillId="0" borderId="18" xfId="0" applyNumberFormat="1" applyFont="1" applyBorder="1" applyAlignment="1">
      <alignment horizontal="center" vertical="center"/>
    </xf>
    <xf numFmtId="0" fontId="0" fillId="3" borderId="0" xfId="0" applyFill="1" applyAlignment="1">
      <alignment horizontal="left" vertical="center"/>
    </xf>
    <xf numFmtId="0" fontId="7" fillId="0" borderId="18" xfId="0" applyFont="1" applyBorder="1" applyAlignment="1">
      <alignment horizontal="left" vertical="top" wrapText="1"/>
    </xf>
    <xf numFmtId="0" fontId="7" fillId="3" borderId="0" xfId="0" applyFont="1" applyFill="1" applyAlignment="1">
      <alignment horizontal="left" vertical="center"/>
    </xf>
    <xf numFmtId="0" fontId="7" fillId="0" borderId="0" xfId="0" applyFont="1" applyAlignment="1">
      <alignment horizontal="left" vertical="top" wrapText="1"/>
    </xf>
    <xf numFmtId="0" fontId="7" fillId="0" borderId="64" xfId="0" applyFont="1" applyBorder="1" applyAlignment="1">
      <alignment horizontal="center" vertical="center"/>
    </xf>
    <xf numFmtId="0" fontId="7" fillId="0" borderId="17" xfId="0" applyFont="1" applyBorder="1" applyAlignment="1">
      <alignment horizontal="left" vertical="center" wrapText="1"/>
    </xf>
    <xf numFmtId="0" fontId="7" fillId="0" borderId="18" xfId="0" applyFont="1" applyBorder="1" applyAlignment="1">
      <alignment horizontal="left" vertical="center" wrapText="1"/>
    </xf>
    <xf numFmtId="0" fontId="19" fillId="3" borderId="6" xfId="0" applyFont="1" applyFill="1" applyBorder="1" applyAlignment="1">
      <alignment horizontal="center"/>
    </xf>
    <xf numFmtId="0" fontId="10" fillId="3" borderId="69" xfId="0" applyFont="1" applyFill="1" applyBorder="1" applyAlignment="1">
      <alignment horizontal="center"/>
    </xf>
    <xf numFmtId="0" fontId="26" fillId="0" borderId="62" xfId="0" applyFont="1" applyBorder="1" applyAlignment="1">
      <alignment horizontal="center" vertical="center"/>
    </xf>
    <xf numFmtId="2" fontId="26" fillId="0" borderId="52" xfId="0" applyNumberFormat="1" applyFont="1" applyBorder="1" applyAlignment="1">
      <alignment horizontal="center" vertical="center" shrinkToFit="1"/>
    </xf>
    <xf numFmtId="2" fontId="10" fillId="0" borderId="17" xfId="0" applyNumberFormat="1" applyFont="1" applyBorder="1" applyAlignment="1">
      <alignment horizontal="center" vertical="center"/>
    </xf>
    <xf numFmtId="0" fontId="7" fillId="0" borderId="18" xfId="0" applyFont="1" applyBorder="1" applyAlignment="1">
      <alignment horizontal="center" vertical="center"/>
    </xf>
    <xf numFmtId="0" fontId="7" fillId="8" borderId="12" xfId="0" applyFont="1" applyFill="1" applyBorder="1" applyAlignment="1">
      <alignment horizontal="left" vertical="top" wrapText="1"/>
    </xf>
    <xf numFmtId="2" fontId="10" fillId="0" borderId="20" xfId="0" applyNumberFormat="1" applyFont="1" applyBorder="1" applyAlignment="1">
      <alignment horizontal="center" vertical="center"/>
    </xf>
    <xf numFmtId="0" fontId="7" fillId="0" borderId="20" xfId="0" applyFont="1" applyBorder="1" applyAlignment="1">
      <alignment horizontal="left" vertical="center" wrapText="1"/>
    </xf>
    <xf numFmtId="0" fontId="26" fillId="0" borderId="8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2" fontId="10" fillId="0" borderId="19" xfId="0" applyNumberFormat="1" applyFont="1" applyBorder="1" applyAlignment="1">
      <alignment horizontal="center" vertical="center"/>
    </xf>
    <xf numFmtId="0" fontId="7" fillId="0" borderId="20" xfId="0" applyFont="1" applyBorder="1" applyAlignment="1">
      <alignment horizontal="center" vertical="center"/>
    </xf>
    <xf numFmtId="0" fontId="7" fillId="0" borderId="0" xfId="0" applyFont="1" applyAlignment="1">
      <alignment horizontal="left" vertical="center"/>
    </xf>
    <xf numFmtId="2" fontId="26" fillId="0" borderId="58" xfId="0" applyNumberFormat="1" applyFont="1" applyBorder="1" applyAlignment="1">
      <alignment horizontal="center" vertical="center" shrinkToFit="1"/>
    </xf>
    <xf numFmtId="0" fontId="7" fillId="0" borderId="70" xfId="0" applyFont="1" applyBorder="1" applyAlignment="1">
      <alignment horizontal="center" vertical="center"/>
    </xf>
    <xf numFmtId="0" fontId="26" fillId="0" borderId="71" xfId="0" applyFont="1" applyBorder="1" applyAlignment="1">
      <alignment horizontal="center" vertical="center"/>
    </xf>
    <xf numFmtId="0" fontId="7" fillId="0" borderId="72" xfId="0" applyFont="1" applyBorder="1" applyAlignment="1">
      <alignment horizontal="center" vertical="center"/>
    </xf>
    <xf numFmtId="0" fontId="26" fillId="0" borderId="61" xfId="0" applyFont="1" applyBorder="1" applyAlignment="1">
      <alignment horizontal="center" vertical="center"/>
    </xf>
    <xf numFmtId="0" fontId="26" fillId="0" borderId="53" xfId="0" applyFont="1" applyBorder="1" applyAlignment="1">
      <alignment horizontal="center" vertical="center"/>
    </xf>
    <xf numFmtId="0" fontId="26" fillId="0" borderId="59" xfId="0" applyFont="1" applyBorder="1" applyAlignment="1">
      <alignment horizontal="center" vertical="center"/>
    </xf>
    <xf numFmtId="0" fontId="26" fillId="0" borderId="12" xfId="0" applyFont="1" applyBorder="1" applyAlignment="1">
      <alignment horizontal="center" vertical="center"/>
    </xf>
    <xf numFmtId="0" fontId="19" fillId="3" borderId="9" xfId="0" applyFont="1" applyFill="1" applyBorder="1" applyAlignment="1">
      <alignment horizontal="center"/>
    </xf>
    <xf numFmtId="0" fontId="10" fillId="3" borderId="36" xfId="0" applyFont="1" applyFill="1" applyBorder="1" applyAlignment="1">
      <alignment horizontal="center"/>
    </xf>
    <xf numFmtId="0" fontId="14" fillId="3" borderId="73" xfId="0" applyFont="1" applyFill="1" applyBorder="1" applyAlignment="1">
      <alignment vertical="center" wrapText="1"/>
    </xf>
    <xf numFmtId="0" fontId="19" fillId="3" borderId="1" xfId="0" applyFont="1" applyFill="1" applyBorder="1" applyAlignment="1">
      <alignment horizontal="center"/>
    </xf>
    <xf numFmtId="0" fontId="26" fillId="0" borderId="20" xfId="0" applyFont="1" applyBorder="1" applyAlignment="1">
      <alignment horizontal="left" vertical="center" wrapText="1"/>
    </xf>
    <xf numFmtId="0" fontId="7" fillId="0" borderId="24" xfId="0" applyFont="1" applyBorder="1" applyAlignment="1">
      <alignment horizontal="left" vertical="center" wrapText="1"/>
    </xf>
    <xf numFmtId="0" fontId="14" fillId="3" borderId="67" xfId="0" applyFont="1" applyFill="1" applyBorder="1" applyAlignment="1">
      <alignment vertical="center" wrapText="1"/>
    </xf>
    <xf numFmtId="0" fontId="19" fillId="3" borderId="76" xfId="0" applyFont="1" applyFill="1" applyBorder="1" applyAlignment="1">
      <alignment horizontal="center"/>
    </xf>
    <xf numFmtId="0" fontId="19" fillId="3" borderId="38" xfId="0" applyFont="1" applyFill="1" applyBorder="1" applyAlignment="1">
      <alignment horizontal="center"/>
    </xf>
    <xf numFmtId="0" fontId="10" fillId="3" borderId="37" xfId="0" applyFont="1" applyFill="1" applyBorder="1" applyAlignment="1">
      <alignment horizontal="center"/>
    </xf>
    <xf numFmtId="0" fontId="26" fillId="0" borderId="67" xfId="0" applyFont="1" applyBorder="1" applyAlignment="1">
      <alignment horizontal="center" vertical="center"/>
    </xf>
    <xf numFmtId="0" fontId="26" fillId="0" borderId="76" xfId="0" applyFont="1" applyBorder="1" applyAlignment="1">
      <alignment horizontal="center" vertical="center"/>
    </xf>
    <xf numFmtId="2" fontId="10" fillId="0" borderId="28" xfId="0" applyNumberFormat="1" applyFont="1" applyBorder="1" applyAlignment="1">
      <alignment horizontal="center" vertical="center"/>
    </xf>
    <xf numFmtId="0" fontId="0" fillId="4" borderId="74" xfId="0" applyFill="1" applyBorder="1"/>
    <xf numFmtId="0" fontId="0" fillId="4" borderId="75" xfId="0" applyFill="1" applyBorder="1"/>
    <xf numFmtId="0" fontId="0" fillId="7" borderId="13" xfId="0" applyFill="1" applyBorder="1"/>
    <xf numFmtId="0" fontId="0" fillId="7" borderId="77" xfId="0" applyFill="1" applyBorder="1"/>
    <xf numFmtId="0" fontId="7" fillId="3" borderId="13" xfId="0" applyFont="1" applyFill="1" applyBorder="1" applyAlignment="1">
      <alignment horizontal="left" vertical="center"/>
    </xf>
    <xf numFmtId="0" fontId="7" fillId="4" borderId="64" xfId="0" applyFont="1" applyFill="1" applyBorder="1" applyAlignment="1">
      <alignment horizontal="center" vertical="center" shrinkToFit="1"/>
    </xf>
    <xf numFmtId="0" fontId="7" fillId="4" borderId="65" xfId="0" applyFont="1" applyFill="1" applyBorder="1" applyAlignment="1">
      <alignment horizontal="center" vertical="center" shrinkToFit="1"/>
    </xf>
    <xf numFmtId="165" fontId="7" fillId="4" borderId="65" xfId="0" applyNumberFormat="1" applyFont="1" applyFill="1" applyBorder="1" applyAlignment="1">
      <alignment horizontal="center" vertical="center" shrinkToFit="1"/>
    </xf>
    <xf numFmtId="165" fontId="26" fillId="4" borderId="69" xfId="0" applyNumberFormat="1" applyFont="1" applyFill="1" applyBorder="1" applyAlignment="1">
      <alignment horizontal="center" vertical="center" shrinkToFit="1"/>
    </xf>
    <xf numFmtId="0" fontId="7" fillId="9" borderId="61" xfId="0" applyFont="1" applyFill="1" applyBorder="1" applyAlignment="1">
      <alignment horizontal="center" vertical="center"/>
    </xf>
    <xf numFmtId="0" fontId="7" fillId="9" borderId="53" xfId="0" applyFont="1" applyFill="1" applyBorder="1" applyAlignment="1">
      <alignment horizontal="center" vertical="center"/>
    </xf>
    <xf numFmtId="2" fontId="26" fillId="9" borderId="33" xfId="0" applyNumberFormat="1" applyFont="1" applyFill="1" applyBorder="1" applyAlignment="1">
      <alignment horizontal="center" vertical="center" shrinkToFit="1"/>
    </xf>
    <xf numFmtId="0" fontId="10" fillId="3" borderId="46" xfId="0" applyFont="1" applyFill="1" applyBorder="1" applyAlignment="1">
      <alignment horizontal="center" vertical="center"/>
    </xf>
    <xf numFmtId="0" fontId="0" fillId="7" borderId="57" xfId="0" applyFill="1" applyBorder="1"/>
    <xf numFmtId="0" fontId="0" fillId="7" borderId="46" xfId="0" applyFill="1" applyBorder="1"/>
    <xf numFmtId="0" fontId="7" fillId="4" borderId="59" xfId="0" applyFont="1" applyFill="1" applyBorder="1" applyAlignment="1">
      <alignment horizontal="center" vertical="center" shrinkToFit="1"/>
    </xf>
    <xf numFmtId="0" fontId="7" fillId="4" borderId="12" xfId="0" applyFont="1" applyFill="1" applyBorder="1" applyAlignment="1">
      <alignment horizontal="center" vertical="center" shrinkToFit="1"/>
    </xf>
    <xf numFmtId="165" fontId="7" fillId="4" borderId="12" xfId="0" applyNumberFormat="1" applyFont="1" applyFill="1" applyBorder="1" applyAlignment="1">
      <alignment horizontal="center" vertical="center" shrinkToFit="1"/>
    </xf>
    <xf numFmtId="165" fontId="26" fillId="4" borderId="36" xfId="0" applyNumberFormat="1" applyFont="1" applyFill="1" applyBorder="1" applyAlignment="1">
      <alignment horizontal="center" vertical="center" shrinkToFit="1"/>
    </xf>
    <xf numFmtId="0" fontId="7" fillId="9" borderId="59" xfId="0" applyFont="1" applyFill="1" applyBorder="1" applyAlignment="1">
      <alignment horizontal="center" vertical="center"/>
    </xf>
    <xf numFmtId="0" fontId="7" fillId="9" borderId="12" xfId="0" applyFont="1" applyFill="1" applyBorder="1" applyAlignment="1">
      <alignment horizontal="center" vertical="center"/>
    </xf>
    <xf numFmtId="2" fontId="26" fillId="9" borderId="36" xfId="0" applyNumberFormat="1" applyFont="1" applyFill="1" applyBorder="1" applyAlignment="1">
      <alignment horizontal="center" vertical="center" shrinkToFit="1"/>
    </xf>
    <xf numFmtId="0" fontId="7" fillId="0" borderId="24" xfId="0" applyFont="1" applyBorder="1" applyAlignment="1">
      <alignment horizontal="left" vertical="top" wrapText="1"/>
    </xf>
    <xf numFmtId="0" fontId="7" fillId="9" borderId="67" xfId="0" applyFont="1" applyFill="1" applyBorder="1" applyAlignment="1">
      <alignment horizontal="center" vertical="center"/>
    </xf>
    <xf numFmtId="0" fontId="7" fillId="9" borderId="76" xfId="0" applyFont="1" applyFill="1" applyBorder="1" applyAlignment="1">
      <alignment horizontal="center" vertical="center"/>
    </xf>
    <xf numFmtId="2" fontId="26" fillId="9" borderId="37" xfId="0" applyNumberFormat="1" applyFont="1" applyFill="1" applyBorder="1" applyAlignment="1">
      <alignment horizontal="center" vertical="center" shrinkToFit="1"/>
    </xf>
    <xf numFmtId="0" fontId="10" fillId="3" borderId="66" xfId="0" applyFont="1" applyFill="1" applyBorder="1" applyAlignment="1">
      <alignment horizontal="center" vertical="center"/>
    </xf>
    <xf numFmtId="165" fontId="7" fillId="4" borderId="6" xfId="0" applyNumberFormat="1" applyFont="1" applyFill="1" applyBorder="1" applyAlignment="1">
      <alignment horizontal="center" vertical="center" shrinkToFit="1"/>
    </xf>
    <xf numFmtId="165" fontId="26" fillId="4" borderId="58" xfId="0" applyNumberFormat="1" applyFont="1" applyFill="1" applyBorder="1" applyAlignment="1">
      <alignment horizontal="center" vertical="center" shrinkToFit="1"/>
    </xf>
    <xf numFmtId="0" fontId="7" fillId="9" borderId="64" xfId="0" applyFont="1" applyFill="1" applyBorder="1" applyAlignment="1">
      <alignment horizontal="center" vertical="center"/>
    </xf>
    <xf numFmtId="0" fontId="7" fillId="9" borderId="65" xfId="0" applyFont="1" applyFill="1" applyBorder="1" applyAlignment="1">
      <alignment horizontal="center" vertical="center"/>
    </xf>
    <xf numFmtId="0" fontId="7" fillId="9" borderId="6" xfId="0" applyFont="1" applyFill="1" applyBorder="1" applyAlignment="1">
      <alignment horizontal="center" vertical="center"/>
    </xf>
    <xf numFmtId="2" fontId="26" fillId="9" borderId="58" xfId="0" applyNumberFormat="1" applyFont="1" applyFill="1" applyBorder="1" applyAlignment="1">
      <alignment horizontal="center" vertical="center" shrinkToFit="1"/>
    </xf>
    <xf numFmtId="2" fontId="0" fillId="4" borderId="22" xfId="0" applyNumberFormat="1" applyFill="1" applyBorder="1"/>
    <xf numFmtId="0" fontId="7" fillId="0" borderId="0" xfId="0" applyFont="1" applyAlignment="1">
      <alignment horizontal="left" vertical="center" wrapText="1"/>
    </xf>
    <xf numFmtId="0" fontId="7" fillId="9" borderId="9" xfId="0" applyFont="1" applyFill="1" applyBorder="1" applyAlignment="1">
      <alignment horizontal="center" vertical="center"/>
    </xf>
    <xf numFmtId="0" fontId="7" fillId="9" borderId="70" xfId="0" applyFont="1" applyFill="1" applyBorder="1" applyAlignment="1">
      <alignment horizontal="center" vertical="center"/>
    </xf>
    <xf numFmtId="0" fontId="7" fillId="9" borderId="75" xfId="0" applyFont="1" applyFill="1" applyBorder="1" applyAlignment="1">
      <alignment horizontal="center" vertical="center"/>
    </xf>
    <xf numFmtId="0" fontId="7" fillId="9" borderId="38" xfId="0" applyFont="1" applyFill="1" applyBorder="1" applyAlignment="1">
      <alignment horizontal="center" vertical="center"/>
    </xf>
    <xf numFmtId="0" fontId="7" fillId="9" borderId="34" xfId="0" applyFont="1" applyFill="1" applyBorder="1" applyAlignment="1">
      <alignment horizontal="center" vertical="center"/>
    </xf>
    <xf numFmtId="0" fontId="7" fillId="0" borderId="56" xfId="0" applyFont="1" applyBorder="1" applyAlignment="1">
      <alignment horizontal="center" vertical="center"/>
    </xf>
    <xf numFmtId="2" fontId="12" fillId="0" borderId="0" xfId="0" applyNumberFormat="1" applyFont="1" applyAlignment="1">
      <alignment horizontal="left" vertical="center"/>
    </xf>
    <xf numFmtId="0" fontId="7" fillId="0" borderId="21" xfId="0" applyFont="1" applyBorder="1" applyAlignment="1">
      <alignment horizontal="left" vertical="center" wrapText="1"/>
    </xf>
    <xf numFmtId="0" fontId="7" fillId="0" borderId="20" xfId="0" applyFont="1" applyBorder="1" applyAlignment="1">
      <alignment vertical="center" wrapText="1"/>
    </xf>
    <xf numFmtId="2" fontId="10" fillId="0" borderId="0" xfId="0" applyNumberFormat="1" applyFont="1" applyAlignment="1">
      <alignment horizontal="left" vertical="center"/>
    </xf>
    <xf numFmtId="165" fontId="7" fillId="4" borderId="9" xfId="0" applyNumberFormat="1" applyFont="1" applyFill="1" applyBorder="1" applyAlignment="1">
      <alignment horizontal="center" vertical="center" shrinkToFit="1"/>
    </xf>
    <xf numFmtId="0" fontId="7" fillId="0" borderId="56" xfId="0" applyFont="1" applyBorder="1" applyAlignment="1">
      <alignment vertical="center" wrapText="1"/>
    </xf>
    <xf numFmtId="0" fontId="7" fillId="0" borderId="60" xfId="0" applyFont="1" applyBorder="1" applyAlignment="1">
      <alignment horizontal="center" vertical="center"/>
    </xf>
    <xf numFmtId="0" fontId="7" fillId="2" borderId="55" xfId="0" applyFont="1" applyFill="1" applyBorder="1" applyAlignment="1">
      <alignment horizontal="left" vertical="center" wrapText="1"/>
    </xf>
    <xf numFmtId="0" fontId="7" fillId="2" borderId="56" xfId="0" applyFont="1" applyFill="1" applyBorder="1" applyAlignment="1">
      <alignment horizontal="left" vertical="center"/>
    </xf>
    <xf numFmtId="0" fontId="7" fillId="0" borderId="64" xfId="0" applyFont="1" applyBorder="1" applyAlignment="1">
      <alignment horizontal="center" vertical="center" shrinkToFit="1"/>
    </xf>
    <xf numFmtId="0" fontId="7" fillId="0" borderId="12" xfId="0" applyFont="1" applyBorder="1" applyAlignment="1">
      <alignment horizontal="center" vertical="center" shrinkToFit="1"/>
    </xf>
    <xf numFmtId="165" fontId="7" fillId="0" borderId="9" xfId="0" applyNumberFormat="1" applyFont="1" applyBorder="1" applyAlignment="1">
      <alignment horizontal="center" vertical="center" shrinkToFit="1"/>
    </xf>
    <xf numFmtId="165" fontId="26" fillId="0" borderId="36" xfId="0" applyNumberFormat="1" applyFont="1" applyBorder="1" applyAlignment="1">
      <alignment horizontal="center" vertical="center" shrinkToFit="1"/>
    </xf>
    <xf numFmtId="0" fontId="7" fillId="9" borderId="5" xfId="0" applyFont="1" applyFill="1" applyBorder="1" applyAlignment="1">
      <alignment horizontal="center" vertical="center"/>
    </xf>
    <xf numFmtId="0" fontId="7" fillId="9" borderId="0" xfId="0" applyFont="1" applyFill="1" applyAlignment="1">
      <alignment horizontal="center" vertical="center"/>
    </xf>
    <xf numFmtId="0" fontId="7" fillId="9" borderId="4" xfId="0" applyFont="1" applyFill="1" applyBorder="1" applyAlignment="1">
      <alignment horizontal="center" vertical="center"/>
    </xf>
    <xf numFmtId="2" fontId="7" fillId="9" borderId="58" xfId="0" applyNumberFormat="1" applyFont="1" applyFill="1" applyBorder="1" applyAlignment="1">
      <alignment horizontal="center" vertical="center"/>
    </xf>
    <xf numFmtId="2" fontId="12" fillId="0" borderId="56" xfId="0" applyNumberFormat="1" applyFont="1" applyBorder="1" applyAlignment="1">
      <alignment horizontal="center" vertical="center"/>
    </xf>
    <xf numFmtId="0" fontId="7" fillId="9" borderId="42" xfId="0" applyFont="1" applyFill="1" applyBorder="1" applyAlignment="1">
      <alignment horizontal="center" vertical="center"/>
    </xf>
    <xf numFmtId="0" fontId="7" fillId="9" borderId="51" xfId="0" applyFont="1" applyFill="1" applyBorder="1" applyAlignment="1">
      <alignment horizontal="center" vertical="center"/>
    </xf>
    <xf numFmtId="0" fontId="7" fillId="0" borderId="21" xfId="0" applyFont="1" applyBorder="1" applyAlignment="1">
      <alignment horizontal="center" vertical="center"/>
    </xf>
    <xf numFmtId="0" fontId="7" fillId="9" borderId="11" xfId="0" applyFont="1" applyFill="1" applyBorder="1" applyAlignment="1">
      <alignment horizontal="center" vertical="center"/>
    </xf>
    <xf numFmtId="0" fontId="7" fillId="9" borderId="49" xfId="0" applyFont="1" applyFill="1" applyBorder="1" applyAlignment="1">
      <alignment horizontal="center" vertical="center"/>
    </xf>
    <xf numFmtId="0" fontId="7" fillId="0" borderId="28" xfId="0" applyFont="1" applyBorder="1" applyAlignment="1">
      <alignment vertical="center" wrapText="1"/>
    </xf>
    <xf numFmtId="0" fontId="7" fillId="4" borderId="70" xfId="0" applyFont="1" applyFill="1" applyBorder="1" applyAlignment="1">
      <alignment horizontal="center" vertical="center" shrinkToFit="1"/>
    </xf>
    <xf numFmtId="0" fontId="7" fillId="4" borderId="76" xfId="0" applyFont="1" applyFill="1" applyBorder="1" applyAlignment="1">
      <alignment horizontal="center" vertical="center" shrinkToFit="1"/>
    </xf>
    <xf numFmtId="165" fontId="7" fillId="4" borderId="38" xfId="0" applyNumberFormat="1" applyFont="1" applyFill="1" applyBorder="1" applyAlignment="1">
      <alignment horizontal="center" vertical="center" shrinkToFit="1"/>
    </xf>
    <xf numFmtId="165" fontId="26" fillId="4" borderId="37" xfId="0" applyNumberFormat="1" applyFont="1" applyFill="1" applyBorder="1" applyAlignment="1">
      <alignment horizontal="center" vertical="center" shrinkToFit="1"/>
    </xf>
    <xf numFmtId="0" fontId="7" fillId="9" borderId="68" xfId="0" applyFont="1" applyFill="1" applyBorder="1" applyAlignment="1">
      <alignment horizontal="center" vertical="center"/>
    </xf>
    <xf numFmtId="0" fontId="0" fillId="0" borderId="13" xfId="0" applyBorder="1" applyAlignment="1">
      <alignment horizontal="left" vertical="center"/>
    </xf>
    <xf numFmtId="0" fontId="7" fillId="0" borderId="18" xfId="0" applyFont="1" applyBorder="1" applyAlignment="1">
      <alignment horizontal="left" vertical="center"/>
    </xf>
    <xf numFmtId="0" fontId="7" fillId="10" borderId="64" xfId="0" applyFont="1" applyFill="1" applyBorder="1" applyAlignment="1">
      <alignment horizontal="center" vertical="center" shrinkToFit="1"/>
    </xf>
    <xf numFmtId="0" fontId="7" fillId="10" borderId="65" xfId="0" applyFont="1" applyFill="1" applyBorder="1" applyAlignment="1">
      <alignment horizontal="center" vertical="center" shrinkToFit="1"/>
    </xf>
    <xf numFmtId="165" fontId="7" fillId="10" borderId="6" xfId="0" applyNumberFormat="1" applyFont="1" applyFill="1" applyBorder="1" applyAlignment="1">
      <alignment horizontal="center" vertical="center" shrinkToFit="1"/>
    </xf>
    <xf numFmtId="165" fontId="26" fillId="10" borderId="58" xfId="0" applyNumberFormat="1" applyFont="1" applyFill="1" applyBorder="1" applyAlignment="1">
      <alignment horizontal="center" vertical="center" shrinkToFit="1"/>
    </xf>
    <xf numFmtId="2" fontId="10" fillId="0" borderId="16" xfId="0" applyNumberFormat="1" applyFont="1" applyBorder="1" applyAlignment="1">
      <alignment horizontal="center" vertical="center"/>
    </xf>
    <xf numFmtId="0" fontId="0" fillId="7" borderId="40" xfId="0" applyFill="1" applyBorder="1"/>
    <xf numFmtId="0" fontId="7" fillId="10" borderId="12" xfId="0" applyFont="1" applyFill="1" applyBorder="1" applyAlignment="1">
      <alignment horizontal="center" vertical="center" shrinkToFit="1"/>
    </xf>
    <xf numFmtId="165" fontId="7" fillId="10" borderId="9" xfId="0" applyNumberFormat="1" applyFont="1" applyFill="1" applyBorder="1" applyAlignment="1">
      <alignment horizontal="center" vertical="center" shrinkToFit="1"/>
    </xf>
    <xf numFmtId="165" fontId="26" fillId="10" borderId="50" xfId="0" applyNumberFormat="1" applyFont="1" applyFill="1" applyBorder="1" applyAlignment="1">
      <alignment horizontal="center" vertical="center" shrinkToFit="1"/>
    </xf>
    <xf numFmtId="0" fontId="7" fillId="9" borderId="72" xfId="0" applyFont="1" applyFill="1" applyBorder="1" applyAlignment="1">
      <alignment horizontal="center" vertical="center"/>
    </xf>
    <xf numFmtId="2" fontId="26" fillId="9" borderId="77" xfId="0" applyNumberFormat="1" applyFont="1" applyFill="1" applyBorder="1" applyAlignment="1">
      <alignment horizontal="center" vertical="center" shrinkToFit="1"/>
    </xf>
    <xf numFmtId="2" fontId="10" fillId="0" borderId="22" xfId="0" applyNumberFormat="1" applyFont="1" applyBorder="1" applyAlignment="1">
      <alignment horizontal="center" vertical="center"/>
    </xf>
    <xf numFmtId="0" fontId="7" fillId="0" borderId="21" xfId="0" applyFont="1" applyBorder="1" applyAlignment="1">
      <alignment horizontal="center" vertical="center" wrapText="1"/>
    </xf>
    <xf numFmtId="0" fontId="7" fillId="9" borderId="29" xfId="0" applyFont="1" applyFill="1" applyBorder="1" applyAlignment="1">
      <alignment horizontal="center" vertical="center"/>
    </xf>
    <xf numFmtId="0" fontId="7" fillId="9" borderId="32" xfId="0" applyFont="1" applyFill="1" applyBorder="1" applyAlignment="1">
      <alignment horizontal="center" vertical="center"/>
    </xf>
    <xf numFmtId="0" fontId="7" fillId="9" borderId="78" xfId="0" applyFont="1" applyFill="1" applyBorder="1" applyAlignment="1">
      <alignment horizontal="center" vertical="center"/>
    </xf>
    <xf numFmtId="2" fontId="26" fillId="9" borderId="30" xfId="0" applyNumberFormat="1" applyFont="1" applyFill="1" applyBorder="1" applyAlignment="1">
      <alignment horizontal="center" vertical="center" shrinkToFit="1"/>
    </xf>
    <xf numFmtId="0" fontId="7" fillId="2" borderId="20" xfId="0" applyFont="1" applyFill="1" applyBorder="1" applyAlignment="1">
      <alignment horizontal="left" vertical="center" wrapText="1"/>
    </xf>
    <xf numFmtId="0" fontId="7" fillId="0" borderId="59" xfId="0" applyFont="1" applyBorder="1" applyAlignment="1">
      <alignment horizontal="center" vertical="center" shrinkToFit="1"/>
    </xf>
    <xf numFmtId="0" fontId="7" fillId="0" borderId="9" xfId="0" applyFont="1" applyBorder="1" applyAlignment="1">
      <alignment horizontal="center" vertical="center" shrinkToFit="1"/>
    </xf>
    <xf numFmtId="0" fontId="7" fillId="9" borderId="17" xfId="0" applyFont="1" applyFill="1" applyBorder="1" applyAlignment="1">
      <alignment horizontal="center" vertical="center"/>
    </xf>
    <xf numFmtId="2" fontId="26" fillId="9" borderId="69" xfId="0" applyNumberFormat="1" applyFont="1" applyFill="1" applyBorder="1" applyAlignment="1">
      <alignment horizontal="center" vertical="center"/>
    </xf>
    <xf numFmtId="2" fontId="12" fillId="0" borderId="17" xfId="0" applyNumberFormat="1" applyFont="1" applyBorder="1" applyAlignment="1">
      <alignment horizontal="center" vertical="center"/>
    </xf>
    <xf numFmtId="0" fontId="7" fillId="0" borderId="56" xfId="0" applyFont="1" applyBorder="1" applyAlignment="1">
      <alignment horizontal="left" vertical="center" wrapText="1"/>
    </xf>
    <xf numFmtId="2" fontId="26" fillId="9" borderId="36" xfId="0" applyNumberFormat="1" applyFont="1" applyFill="1" applyBorder="1" applyAlignment="1">
      <alignment horizontal="center" vertical="center"/>
    </xf>
    <xf numFmtId="2" fontId="26" fillId="10" borderId="50" xfId="0" applyNumberFormat="1" applyFont="1" applyFill="1" applyBorder="1" applyAlignment="1">
      <alignment horizontal="center" vertical="center" shrinkToFit="1"/>
    </xf>
    <xf numFmtId="0" fontId="7" fillId="10" borderId="70" xfId="0" applyFont="1" applyFill="1" applyBorder="1" applyAlignment="1">
      <alignment horizontal="center" vertical="center" shrinkToFit="1"/>
    </xf>
    <xf numFmtId="0" fontId="7" fillId="10" borderId="76" xfId="0" applyFont="1" applyFill="1" applyBorder="1" applyAlignment="1">
      <alignment horizontal="center" vertical="center" shrinkToFit="1"/>
    </xf>
    <xf numFmtId="165" fontId="7" fillId="10" borderId="38" xfId="0" applyNumberFormat="1" applyFont="1" applyFill="1" applyBorder="1" applyAlignment="1">
      <alignment horizontal="center" vertical="center" shrinkToFit="1"/>
    </xf>
    <xf numFmtId="165" fontId="26" fillId="10" borderId="37" xfId="0" applyNumberFormat="1" applyFont="1" applyFill="1" applyBorder="1" applyAlignment="1">
      <alignment horizontal="center" vertical="center" shrinkToFit="1"/>
    </xf>
    <xf numFmtId="2" fontId="26" fillId="9" borderId="37" xfId="0" applyNumberFormat="1" applyFont="1" applyFill="1" applyBorder="1" applyAlignment="1">
      <alignment horizontal="center" vertical="center"/>
    </xf>
    <xf numFmtId="2" fontId="10" fillId="0" borderId="23" xfId="0" applyNumberFormat="1" applyFont="1" applyBorder="1" applyAlignment="1">
      <alignment horizontal="center" vertical="center"/>
    </xf>
    <xf numFmtId="0" fontId="7" fillId="0" borderId="28" xfId="0" applyFont="1" applyBorder="1" applyAlignment="1">
      <alignment horizontal="center" vertical="center"/>
    </xf>
    <xf numFmtId="0" fontId="7" fillId="0" borderId="13" xfId="0" applyFont="1" applyBorder="1" applyAlignment="1">
      <alignment horizontal="left" vertical="center"/>
    </xf>
    <xf numFmtId="2" fontId="10" fillId="0" borderId="24" xfId="0" applyNumberFormat="1" applyFont="1" applyBorder="1" applyAlignment="1">
      <alignment horizontal="center" vertical="center"/>
    </xf>
    <xf numFmtId="0" fontId="7" fillId="10" borderId="61" xfId="0" applyFont="1" applyFill="1" applyBorder="1" applyAlignment="1">
      <alignment horizontal="center" shrinkToFit="1"/>
    </xf>
    <xf numFmtId="0" fontId="7" fillId="10" borderId="53" xfId="0" applyFont="1" applyFill="1" applyBorder="1" applyAlignment="1">
      <alignment horizontal="center" shrinkToFit="1"/>
    </xf>
    <xf numFmtId="165" fontId="7" fillId="10" borderId="34" xfId="0" applyNumberFormat="1" applyFont="1" applyFill="1" applyBorder="1" applyAlignment="1">
      <alignment horizontal="center" shrinkToFit="1"/>
    </xf>
    <xf numFmtId="165" fontId="26" fillId="10" borderId="33" xfId="0" applyNumberFormat="1" applyFont="1" applyFill="1" applyBorder="1" applyAlignment="1">
      <alignment horizontal="center" shrinkToFit="1"/>
    </xf>
    <xf numFmtId="2" fontId="26" fillId="9" borderId="33" xfId="0" applyNumberFormat="1" applyFont="1" applyFill="1" applyBorder="1" applyAlignment="1">
      <alignment horizontal="center" vertical="center"/>
    </xf>
    <xf numFmtId="0" fontId="7" fillId="0" borderId="41" xfId="0" applyFont="1" applyBorder="1" applyAlignment="1">
      <alignment horizontal="left" vertical="center"/>
    </xf>
    <xf numFmtId="0" fontId="7" fillId="10" borderId="59" xfId="0" applyFont="1" applyFill="1" applyBorder="1" applyAlignment="1">
      <alignment horizontal="center" vertical="center" shrinkToFit="1"/>
    </xf>
    <xf numFmtId="0" fontId="7" fillId="0" borderId="46" xfId="0" applyFont="1" applyBorder="1" applyAlignment="1">
      <alignment horizontal="left" vertical="center"/>
    </xf>
    <xf numFmtId="0" fontId="7" fillId="9" borderId="47" xfId="0" applyFont="1" applyFill="1" applyBorder="1" applyAlignment="1">
      <alignment horizontal="center" vertical="center"/>
    </xf>
    <xf numFmtId="0" fontId="7" fillId="9" borderId="57" xfId="0" applyFont="1" applyFill="1" applyBorder="1" applyAlignment="1">
      <alignment horizontal="center" vertical="center"/>
    </xf>
    <xf numFmtId="2" fontId="26" fillId="9" borderId="58" xfId="0" applyNumberFormat="1" applyFont="1" applyFill="1" applyBorder="1" applyAlignment="1">
      <alignment horizontal="center" vertical="center"/>
    </xf>
    <xf numFmtId="0" fontId="7" fillId="0" borderId="56" xfId="0" applyFont="1" applyBorder="1" applyAlignment="1">
      <alignment horizontal="left" vertical="center"/>
    </xf>
    <xf numFmtId="0" fontId="7" fillId="3" borderId="46" xfId="0" applyFont="1" applyFill="1" applyBorder="1" applyAlignment="1">
      <alignment horizontal="left" vertical="center"/>
    </xf>
    <xf numFmtId="0" fontId="0" fillId="0" borderId="46" xfId="0" applyBorder="1" applyAlignment="1">
      <alignment horizontal="left" vertical="center"/>
    </xf>
    <xf numFmtId="165" fontId="26" fillId="10" borderId="36" xfId="0" applyNumberFormat="1" applyFont="1" applyFill="1" applyBorder="1" applyAlignment="1">
      <alignment horizontal="center" vertical="center" shrinkToFit="1"/>
    </xf>
    <xf numFmtId="0" fontId="0" fillId="4" borderId="4" xfId="0" applyFill="1" applyBorder="1"/>
    <xf numFmtId="0" fontId="0" fillId="7" borderId="4" xfId="0" applyFill="1" applyBorder="1"/>
    <xf numFmtId="0" fontId="7" fillId="10" borderId="47" xfId="0" applyFont="1" applyFill="1" applyBorder="1" applyAlignment="1">
      <alignment horizontal="center" shrinkToFit="1"/>
    </xf>
    <xf numFmtId="0" fontId="7" fillId="10" borderId="57" xfId="0" applyFont="1" applyFill="1" applyBorder="1" applyAlignment="1">
      <alignment horizontal="center" shrinkToFit="1"/>
    </xf>
    <xf numFmtId="165" fontId="7" fillId="10" borderId="4" xfId="0" applyNumberFormat="1" applyFont="1" applyFill="1" applyBorder="1" applyAlignment="1">
      <alignment horizontal="center" shrinkToFit="1"/>
    </xf>
    <xf numFmtId="165" fontId="26" fillId="10" borderId="58" xfId="0" applyNumberFormat="1" applyFont="1" applyFill="1" applyBorder="1" applyAlignment="1">
      <alignment horizontal="center" shrinkToFit="1"/>
    </xf>
    <xf numFmtId="0" fontId="7" fillId="8" borderId="36" xfId="0" applyFont="1" applyFill="1" applyBorder="1" applyAlignment="1">
      <alignment horizontal="left" vertical="center" wrapText="1"/>
    </xf>
    <xf numFmtId="0" fontId="7" fillId="8" borderId="12" xfId="0" applyFont="1" applyFill="1" applyBorder="1" applyAlignment="1">
      <alignment horizontal="left" vertical="center" wrapText="1"/>
    </xf>
    <xf numFmtId="0" fontId="7" fillId="9" borderId="39" xfId="0" applyFont="1" applyFill="1" applyBorder="1" applyAlignment="1">
      <alignment horizontal="center" vertical="center"/>
    </xf>
    <xf numFmtId="0" fontId="26" fillId="9" borderId="53" xfId="0" applyFont="1" applyFill="1" applyBorder="1" applyAlignment="1">
      <alignment horizontal="center" vertical="center"/>
    </xf>
    <xf numFmtId="0" fontId="26" fillId="9" borderId="12" xfId="0" applyFont="1" applyFill="1" applyBorder="1" applyAlignment="1">
      <alignment horizontal="center" vertical="center"/>
    </xf>
    <xf numFmtId="0" fontId="7" fillId="0" borderId="18" xfId="0" applyFont="1" applyBorder="1" applyAlignment="1">
      <alignment horizontal="center" vertical="center" wrapText="1"/>
    </xf>
    <xf numFmtId="0" fontId="7" fillId="9" borderId="22" xfId="0" applyFont="1" applyFill="1" applyBorder="1" applyAlignment="1">
      <alignment horizontal="center" vertical="center"/>
    </xf>
    <xf numFmtId="2" fontId="26" fillId="9" borderId="69" xfId="0" applyNumberFormat="1" applyFont="1" applyFill="1" applyBorder="1" applyAlignment="1">
      <alignment horizontal="center" vertical="center" shrinkToFit="1"/>
    </xf>
    <xf numFmtId="0" fontId="7" fillId="9" borderId="19" xfId="0" applyFont="1" applyFill="1" applyBorder="1" applyAlignment="1">
      <alignment horizontal="center" vertical="center"/>
    </xf>
    <xf numFmtId="0" fontId="7" fillId="10" borderId="9" xfId="0" applyFont="1" applyFill="1" applyBorder="1" applyAlignment="1">
      <alignment horizontal="center" vertical="center" shrinkToFit="1"/>
    </xf>
    <xf numFmtId="0" fontId="7" fillId="0" borderId="56" xfId="0" applyFont="1" applyBorder="1" applyAlignment="1">
      <alignment horizontal="center" vertical="center" wrapText="1"/>
    </xf>
    <xf numFmtId="0" fontId="7" fillId="10" borderId="73" xfId="0" applyFont="1" applyFill="1" applyBorder="1" applyAlignment="1">
      <alignment horizontal="center" vertical="center" shrinkToFit="1"/>
    </xf>
    <xf numFmtId="0" fontId="7" fillId="10" borderId="49" xfId="0" applyFont="1" applyFill="1" applyBorder="1" applyAlignment="1">
      <alignment horizontal="center" vertical="center" shrinkToFit="1"/>
    </xf>
    <xf numFmtId="0" fontId="7" fillId="10" borderId="1" xfId="0" applyFont="1" applyFill="1" applyBorder="1" applyAlignment="1">
      <alignment horizontal="center" vertical="center" shrinkToFit="1"/>
    </xf>
    <xf numFmtId="0" fontId="26" fillId="9" borderId="17" xfId="0" applyFont="1" applyFill="1" applyBorder="1" applyAlignment="1">
      <alignment horizontal="center" vertical="center"/>
    </xf>
    <xf numFmtId="0" fontId="26" fillId="9" borderId="65" xfId="0" applyFont="1" applyFill="1" applyBorder="1" applyAlignment="1">
      <alignment horizontal="center" vertical="center"/>
    </xf>
    <xf numFmtId="0" fontId="7" fillId="9" borderId="23" xfId="0" applyFont="1" applyFill="1" applyBorder="1" applyAlignment="1">
      <alignment horizontal="center" vertical="center"/>
    </xf>
    <xf numFmtId="0" fontId="7" fillId="10" borderId="67" xfId="0" applyFont="1" applyFill="1" applyBorder="1" applyAlignment="1">
      <alignment horizontal="center" vertical="center" shrinkToFit="1"/>
    </xf>
    <xf numFmtId="0" fontId="7" fillId="10" borderId="38" xfId="0" applyFont="1" applyFill="1" applyBorder="1" applyAlignment="1">
      <alignment horizontal="center" vertical="center" shrinkToFit="1"/>
    </xf>
    <xf numFmtId="2" fontId="26" fillId="10" borderId="37" xfId="0" applyNumberFormat="1" applyFont="1" applyFill="1" applyBorder="1" applyAlignment="1">
      <alignment horizontal="center" vertical="center" shrinkToFit="1"/>
    </xf>
    <xf numFmtId="2" fontId="26" fillId="9" borderId="77" xfId="0" applyNumberFormat="1" applyFont="1" applyFill="1" applyBorder="1" applyAlignment="1">
      <alignment horizontal="center" vertical="center"/>
    </xf>
    <xf numFmtId="2" fontId="10" fillId="0" borderId="74" xfId="0" applyNumberFormat="1" applyFont="1" applyBorder="1" applyAlignment="1">
      <alignment horizontal="center" vertical="center"/>
    </xf>
    <xf numFmtId="0" fontId="7" fillId="0" borderId="48" xfId="0" applyFont="1" applyBorder="1" applyAlignment="1">
      <alignment horizontal="left" vertical="center" wrapText="1"/>
    </xf>
    <xf numFmtId="0" fontId="7" fillId="10" borderId="6" xfId="0" applyFont="1" applyFill="1" applyBorder="1" applyAlignment="1">
      <alignment horizontal="center" vertical="center" shrinkToFit="1"/>
    </xf>
    <xf numFmtId="0" fontId="7" fillId="0" borderId="35" xfId="0" applyFont="1" applyBorder="1" applyAlignment="1">
      <alignment horizontal="center" vertical="center"/>
    </xf>
    <xf numFmtId="0" fontId="7" fillId="8" borderId="65" xfId="0" applyFont="1" applyFill="1" applyBorder="1" applyAlignment="1">
      <alignment horizontal="left" vertical="center" wrapText="1"/>
    </xf>
    <xf numFmtId="2" fontId="15" fillId="7" borderId="0" xfId="0" applyNumberFormat="1" applyFont="1" applyFill="1"/>
    <xf numFmtId="0" fontId="7" fillId="0" borderId="2" xfId="0" applyFont="1" applyBorder="1" applyAlignment="1">
      <alignment horizontal="left" vertical="center"/>
    </xf>
    <xf numFmtId="0" fontId="7" fillId="2" borderId="24" xfId="0" applyFont="1" applyFill="1" applyBorder="1" applyAlignment="1">
      <alignment horizontal="left" vertical="center" wrapText="1"/>
    </xf>
    <xf numFmtId="0" fontId="8" fillId="2" borderId="24" xfId="0" applyFont="1" applyFill="1" applyBorder="1" applyAlignment="1">
      <alignment vertical="center" wrapText="1"/>
    </xf>
    <xf numFmtId="0" fontId="7" fillId="0" borderId="70" xfId="0" applyFont="1" applyBorder="1" applyAlignment="1">
      <alignment horizontal="center" vertical="center" shrinkToFit="1"/>
    </xf>
    <xf numFmtId="0" fontId="7" fillId="0" borderId="76" xfId="0" applyFont="1" applyBorder="1" applyAlignment="1">
      <alignment horizontal="center" vertical="center" shrinkToFit="1"/>
    </xf>
    <xf numFmtId="0" fontId="7" fillId="0" borderId="38" xfId="0" applyFont="1" applyBorder="1" applyAlignment="1">
      <alignment horizontal="center" vertical="center" shrinkToFit="1"/>
    </xf>
    <xf numFmtId="0" fontId="26" fillId="0" borderId="37" xfId="0" applyFont="1" applyBorder="1" applyAlignment="1">
      <alignment horizontal="center" vertical="center" shrinkToFit="1"/>
    </xf>
    <xf numFmtId="0" fontId="7" fillId="0" borderId="74" xfId="0" applyFont="1" applyBorder="1" applyAlignment="1">
      <alignment horizontal="center" vertical="center"/>
    </xf>
    <xf numFmtId="0" fontId="7" fillId="0" borderId="75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/>
    </xf>
    <xf numFmtId="2" fontId="26" fillId="0" borderId="77" xfId="0" applyNumberFormat="1" applyFont="1" applyBorder="1" applyAlignment="1">
      <alignment horizontal="center" vertical="center"/>
    </xf>
    <xf numFmtId="2" fontId="12" fillId="0" borderId="74" xfId="0" applyNumberFormat="1" applyFont="1" applyBorder="1" applyAlignment="1">
      <alignment horizontal="center" vertical="center"/>
    </xf>
    <xf numFmtId="0" fontId="7" fillId="0" borderId="24" xfId="0" applyFont="1" applyBorder="1" applyAlignment="1">
      <alignment horizontal="center" vertical="center"/>
    </xf>
    <xf numFmtId="0" fontId="28" fillId="2" borderId="13" xfId="0" applyFont="1" applyFill="1" applyBorder="1" applyAlignment="1">
      <alignment horizontal="left" vertical="center"/>
    </xf>
    <xf numFmtId="0" fontId="26" fillId="0" borderId="18" xfId="0" applyFont="1" applyBorder="1" applyAlignment="1">
      <alignment horizontal="left" vertical="top" wrapText="1"/>
    </xf>
    <xf numFmtId="165" fontId="26" fillId="10" borderId="33" xfId="0" applyNumberFormat="1" applyFont="1" applyFill="1" applyBorder="1" applyAlignment="1">
      <alignment horizontal="center" vertical="center" shrinkToFit="1"/>
    </xf>
    <xf numFmtId="0" fontId="7" fillId="11" borderId="61" xfId="0" applyFont="1" applyFill="1" applyBorder="1" applyAlignment="1">
      <alignment horizontal="center" vertical="center"/>
    </xf>
    <xf numFmtId="0" fontId="12" fillId="11" borderId="53" xfId="0" applyFont="1" applyFill="1" applyBorder="1" applyAlignment="1">
      <alignment horizontal="center" vertical="center"/>
    </xf>
    <xf numFmtId="0" fontId="7" fillId="11" borderId="34" xfId="0" applyFont="1" applyFill="1" applyBorder="1" applyAlignment="1">
      <alignment horizontal="center" vertical="center"/>
    </xf>
    <xf numFmtId="2" fontId="26" fillId="11" borderId="33" xfId="0" applyNumberFormat="1" applyFont="1" applyFill="1" applyBorder="1" applyAlignment="1">
      <alignment horizontal="center" vertical="center" shrinkToFit="1"/>
    </xf>
    <xf numFmtId="0" fontId="7" fillId="11" borderId="64" xfId="0" applyFont="1" applyFill="1" applyBorder="1" applyAlignment="1">
      <alignment horizontal="center" vertical="center"/>
    </xf>
    <xf numFmtId="0" fontId="12" fillId="11" borderId="65" xfId="0" applyFont="1" applyFill="1" applyBorder="1" applyAlignment="1">
      <alignment horizontal="center" vertical="center"/>
    </xf>
    <xf numFmtId="0" fontId="7" fillId="11" borderId="6" xfId="0" applyFont="1" applyFill="1" applyBorder="1" applyAlignment="1">
      <alignment horizontal="center" vertical="center"/>
    </xf>
    <xf numFmtId="2" fontId="26" fillId="11" borderId="69" xfId="0" applyNumberFormat="1" applyFont="1" applyFill="1" applyBorder="1" applyAlignment="1">
      <alignment horizontal="center" vertical="center" shrinkToFit="1"/>
    </xf>
    <xf numFmtId="0" fontId="7" fillId="11" borderId="59" xfId="0" applyFont="1" applyFill="1" applyBorder="1" applyAlignment="1">
      <alignment horizontal="center" vertical="center"/>
    </xf>
    <xf numFmtId="0" fontId="12" fillId="11" borderId="12" xfId="0" applyFont="1" applyFill="1" applyBorder="1" applyAlignment="1">
      <alignment horizontal="center" vertical="center"/>
    </xf>
    <xf numFmtId="0" fontId="7" fillId="11" borderId="9" xfId="0" applyFont="1" applyFill="1" applyBorder="1" applyAlignment="1">
      <alignment horizontal="center" vertical="center"/>
    </xf>
    <xf numFmtId="2" fontId="26" fillId="11" borderId="36" xfId="0" applyNumberFormat="1" applyFont="1" applyFill="1" applyBorder="1" applyAlignment="1">
      <alignment horizontal="center" vertical="center" shrinkToFit="1"/>
    </xf>
    <xf numFmtId="0" fontId="7" fillId="11" borderId="73" xfId="0" applyFont="1" applyFill="1" applyBorder="1" applyAlignment="1">
      <alignment horizontal="center" vertical="center"/>
    </xf>
    <xf numFmtId="0" fontId="12" fillId="11" borderId="49" xfId="0" applyFont="1" applyFill="1" applyBorder="1" applyAlignment="1">
      <alignment horizontal="center" vertical="center"/>
    </xf>
    <xf numFmtId="0" fontId="7" fillId="11" borderId="1" xfId="0" applyFont="1" applyFill="1" applyBorder="1" applyAlignment="1">
      <alignment horizontal="center" vertical="center"/>
    </xf>
    <xf numFmtId="2" fontId="26" fillId="11" borderId="50" xfId="0" applyNumberFormat="1" applyFont="1" applyFill="1" applyBorder="1" applyAlignment="1">
      <alignment horizontal="center" vertical="center" shrinkToFit="1"/>
    </xf>
    <xf numFmtId="2" fontId="10" fillId="0" borderId="55" xfId="0" applyNumberFormat="1" applyFont="1" applyBorder="1" applyAlignment="1">
      <alignment horizontal="center" vertical="center"/>
    </xf>
    <xf numFmtId="0" fontId="12" fillId="11" borderId="57" xfId="0" applyFont="1" applyFill="1" applyBorder="1" applyAlignment="1">
      <alignment horizontal="center" vertical="center"/>
    </xf>
    <xf numFmtId="0" fontId="7" fillId="11" borderId="67" xfId="0" applyFont="1" applyFill="1" applyBorder="1" applyAlignment="1">
      <alignment horizontal="center" vertical="center"/>
    </xf>
    <xf numFmtId="0" fontId="12" fillId="11" borderId="76" xfId="0" applyFont="1" applyFill="1" applyBorder="1" applyAlignment="1">
      <alignment horizontal="center" vertical="center"/>
    </xf>
    <xf numFmtId="0" fontId="7" fillId="11" borderId="38" xfId="0" applyFont="1" applyFill="1" applyBorder="1" applyAlignment="1">
      <alignment horizontal="center" vertical="center"/>
    </xf>
    <xf numFmtId="2" fontId="26" fillId="11" borderId="37" xfId="0" applyNumberFormat="1" applyFont="1" applyFill="1" applyBorder="1" applyAlignment="1">
      <alignment horizontal="center" vertical="center" shrinkToFit="1"/>
    </xf>
    <xf numFmtId="0" fontId="26" fillId="11" borderId="65" xfId="0" applyFont="1" applyFill="1" applyBorder="1" applyAlignment="1">
      <alignment horizontal="center" vertical="center"/>
    </xf>
    <xf numFmtId="2" fontId="26" fillId="11" borderId="69" xfId="0" applyNumberFormat="1" applyFont="1" applyFill="1" applyBorder="1" applyAlignment="1">
      <alignment horizontal="center" vertical="center"/>
    </xf>
    <xf numFmtId="0" fontId="26" fillId="11" borderId="49" xfId="0" applyFont="1" applyFill="1" applyBorder="1" applyAlignment="1">
      <alignment horizontal="center" vertical="center"/>
    </xf>
    <xf numFmtId="2" fontId="26" fillId="11" borderId="50" xfId="0" applyNumberFormat="1" applyFont="1" applyFill="1" applyBorder="1" applyAlignment="1">
      <alignment horizontal="center" vertical="center"/>
    </xf>
    <xf numFmtId="0" fontId="12" fillId="11" borderId="51" xfId="0" applyFont="1" applyFill="1" applyBorder="1" applyAlignment="1">
      <alignment horizontal="center" vertical="center"/>
    </xf>
    <xf numFmtId="0" fontId="7" fillId="11" borderId="19" xfId="0" applyFont="1" applyFill="1" applyBorder="1" applyAlignment="1">
      <alignment horizontal="center" vertical="center"/>
    </xf>
    <xf numFmtId="0" fontId="7" fillId="11" borderId="23" xfId="0" applyFont="1" applyFill="1" applyBorder="1" applyAlignment="1">
      <alignment horizontal="center" vertical="center"/>
    </xf>
    <xf numFmtId="0" fontId="25" fillId="11" borderId="76" xfId="0" applyFont="1" applyFill="1" applyBorder="1" applyAlignment="1">
      <alignment horizontal="center" vertical="center"/>
    </xf>
    <xf numFmtId="0" fontId="7" fillId="11" borderId="16" xfId="0" applyFont="1" applyFill="1" applyBorder="1" applyAlignment="1">
      <alignment horizontal="center" vertical="center"/>
    </xf>
    <xf numFmtId="0" fontId="7" fillId="10" borderId="47" xfId="0" applyFont="1" applyFill="1" applyBorder="1" applyAlignment="1">
      <alignment horizontal="center" vertical="center" shrinkToFit="1"/>
    </xf>
    <xf numFmtId="0" fontId="7" fillId="2" borderId="24" xfId="0" applyFont="1" applyFill="1" applyBorder="1" applyAlignment="1">
      <alignment horizontal="left" vertical="center"/>
    </xf>
    <xf numFmtId="0" fontId="7" fillId="0" borderId="67" xfId="0" applyFont="1" applyBorder="1" applyAlignment="1">
      <alignment horizontal="center" vertical="center" shrinkToFit="1"/>
    </xf>
    <xf numFmtId="165" fontId="26" fillId="0" borderId="37" xfId="0" applyNumberFormat="1" applyFont="1" applyBorder="1" applyAlignment="1">
      <alignment horizontal="center" vertical="center" shrinkToFit="1"/>
    </xf>
    <xf numFmtId="0" fontId="7" fillId="11" borderId="74" xfId="0" applyFont="1" applyFill="1" applyBorder="1" applyAlignment="1">
      <alignment horizontal="center" vertical="center"/>
    </xf>
    <xf numFmtId="0" fontId="7" fillId="11" borderId="75" xfId="0" applyFont="1" applyFill="1" applyBorder="1" applyAlignment="1">
      <alignment horizontal="center" vertical="center"/>
    </xf>
    <xf numFmtId="0" fontId="7" fillId="11" borderId="72" xfId="0" applyFont="1" applyFill="1" applyBorder="1" applyAlignment="1">
      <alignment horizontal="center" vertical="center"/>
    </xf>
    <xf numFmtId="2" fontId="26" fillId="11" borderId="77" xfId="0" applyNumberFormat="1" applyFont="1" applyFill="1" applyBorder="1" applyAlignment="1">
      <alignment horizontal="center" vertical="center"/>
    </xf>
    <xf numFmtId="2" fontId="12" fillId="0" borderId="23" xfId="0" applyNumberFormat="1" applyFont="1" applyBorder="1" applyAlignment="1">
      <alignment horizontal="center" vertical="center"/>
    </xf>
    <xf numFmtId="0" fontId="7" fillId="0" borderId="25" xfId="0" applyFont="1" applyBorder="1" applyAlignment="1">
      <alignment horizontal="left" vertical="center" wrapText="1"/>
    </xf>
    <xf numFmtId="0" fontId="7" fillId="10" borderId="61" xfId="0" applyFont="1" applyFill="1" applyBorder="1" applyAlignment="1">
      <alignment horizontal="center" vertical="center" shrinkToFit="1"/>
    </xf>
    <xf numFmtId="0" fontId="7" fillId="10" borderId="43" xfId="0" applyFont="1" applyFill="1" applyBorder="1" applyAlignment="1">
      <alignment horizontal="center" vertical="center" shrinkToFit="1"/>
    </xf>
    <xf numFmtId="0" fontId="7" fillId="10" borderId="53" xfId="0" applyFont="1" applyFill="1" applyBorder="1" applyAlignment="1">
      <alignment horizontal="center" vertical="center" shrinkToFit="1"/>
    </xf>
    <xf numFmtId="0" fontId="7" fillId="11" borderId="29" xfId="0" applyFont="1" applyFill="1" applyBorder="1" applyAlignment="1">
      <alignment horizontal="center" vertical="center"/>
    </xf>
    <xf numFmtId="0" fontId="12" fillId="11" borderId="26" xfId="0" applyFont="1" applyFill="1" applyBorder="1" applyAlignment="1">
      <alignment horizontal="center" vertical="center"/>
    </xf>
    <xf numFmtId="0" fontId="7" fillId="11" borderId="32" xfId="0" applyFont="1" applyFill="1" applyBorder="1" applyAlignment="1">
      <alignment horizontal="center" vertical="center"/>
    </xf>
    <xf numFmtId="2" fontId="26" fillId="11" borderId="30" xfId="0" applyNumberFormat="1" applyFont="1" applyFill="1" applyBorder="1" applyAlignment="1">
      <alignment horizontal="center" vertical="center" shrinkToFit="1"/>
    </xf>
    <xf numFmtId="2" fontId="10" fillId="0" borderId="39" xfId="0" applyNumberFormat="1" applyFont="1" applyBorder="1" applyAlignment="1">
      <alignment horizontal="center" vertical="center"/>
    </xf>
    <xf numFmtId="0" fontId="7" fillId="0" borderId="40" xfId="0" applyFont="1" applyBorder="1" applyAlignment="1">
      <alignment horizontal="left" vertical="center"/>
    </xf>
    <xf numFmtId="0" fontId="7" fillId="10" borderId="0" xfId="0" applyFont="1" applyFill="1" applyAlignment="1">
      <alignment horizontal="center" vertical="center" shrinkToFit="1"/>
    </xf>
    <xf numFmtId="0" fontId="7" fillId="10" borderId="57" xfId="0" applyFont="1" applyFill="1" applyBorder="1" applyAlignment="1">
      <alignment horizontal="center" vertical="center" shrinkToFit="1"/>
    </xf>
    <xf numFmtId="0" fontId="7" fillId="11" borderId="26" xfId="0" applyFont="1" applyFill="1" applyBorder="1" applyAlignment="1">
      <alignment horizontal="center" vertical="center"/>
    </xf>
    <xf numFmtId="0" fontId="7" fillId="10" borderId="10" xfId="0" applyFont="1" applyFill="1" applyBorder="1" applyAlignment="1">
      <alignment horizontal="center" vertical="center" shrinkToFit="1"/>
    </xf>
    <xf numFmtId="0" fontId="7" fillId="4" borderId="10" xfId="0" applyFont="1" applyFill="1" applyBorder="1" applyAlignment="1">
      <alignment horizontal="center" vertical="center" shrinkToFit="1"/>
    </xf>
    <xf numFmtId="0" fontId="7" fillId="11" borderId="7" xfId="0" applyFont="1" applyFill="1" applyBorder="1" applyAlignment="1">
      <alignment horizontal="center" vertical="center"/>
    </xf>
    <xf numFmtId="0" fontId="7" fillId="11" borderId="65" xfId="0" applyFont="1" applyFill="1" applyBorder="1" applyAlignment="1">
      <alignment horizontal="center" vertical="center"/>
    </xf>
    <xf numFmtId="0" fontId="7" fillId="4" borderId="47" xfId="0" applyFont="1" applyFill="1" applyBorder="1" applyAlignment="1">
      <alignment horizontal="center" vertical="center" shrinkToFit="1"/>
    </xf>
    <xf numFmtId="0" fontId="7" fillId="4" borderId="0" xfId="0" applyFont="1" applyFill="1" applyAlignment="1">
      <alignment horizontal="center" vertical="center" shrinkToFit="1"/>
    </xf>
    <xf numFmtId="0" fontId="7" fillId="4" borderId="57" xfId="0" applyFont="1" applyFill="1" applyBorder="1" applyAlignment="1">
      <alignment horizontal="center" vertical="center" shrinkToFit="1"/>
    </xf>
    <xf numFmtId="165" fontId="26" fillId="4" borderId="50" xfId="0" applyNumberFormat="1" applyFont="1" applyFill="1" applyBorder="1" applyAlignment="1">
      <alignment horizontal="center" vertical="center" shrinkToFit="1"/>
    </xf>
    <xf numFmtId="0" fontId="7" fillId="11" borderId="70" xfId="0" applyFont="1" applyFill="1" applyBorder="1" applyAlignment="1">
      <alignment horizontal="center" vertical="center"/>
    </xf>
    <xf numFmtId="0" fontId="7" fillId="11" borderId="13" xfId="0" applyFont="1" applyFill="1" applyBorder="1" applyAlignment="1">
      <alignment horizontal="center" vertical="center"/>
    </xf>
    <xf numFmtId="2" fontId="26" fillId="11" borderId="77" xfId="0" applyNumberFormat="1" applyFont="1" applyFill="1" applyBorder="1" applyAlignment="1">
      <alignment horizontal="center" vertical="center" shrinkToFit="1"/>
    </xf>
    <xf numFmtId="0" fontId="7" fillId="0" borderId="80" xfId="0" applyFont="1" applyBorder="1" applyAlignment="1">
      <alignment horizontal="center" vertical="center" shrinkToFit="1"/>
    </xf>
    <xf numFmtId="0" fontId="26" fillId="0" borderId="79" xfId="0" applyFont="1" applyBorder="1" applyAlignment="1">
      <alignment horizontal="center" vertical="center" shrinkToFit="1"/>
    </xf>
    <xf numFmtId="2" fontId="26" fillId="11" borderId="48" xfId="0" applyNumberFormat="1" applyFont="1" applyFill="1" applyBorder="1" applyAlignment="1">
      <alignment horizontal="center" vertical="center"/>
    </xf>
    <xf numFmtId="0" fontId="7" fillId="2" borderId="0" xfId="0" applyFont="1" applyFill="1" applyAlignment="1">
      <alignment horizontal="left" vertical="center"/>
    </xf>
    <xf numFmtId="0" fontId="7" fillId="2" borderId="35" xfId="0" applyFont="1" applyFill="1" applyBorder="1" applyAlignment="1">
      <alignment horizontal="left" vertical="center" wrapText="1"/>
    </xf>
    <xf numFmtId="0" fontId="7" fillId="2" borderId="35" xfId="0" applyFont="1" applyFill="1" applyBorder="1" applyAlignment="1">
      <alignment horizontal="left" vertical="center"/>
    </xf>
    <xf numFmtId="0" fontId="7" fillId="0" borderId="61" xfId="0" applyFont="1" applyBorder="1" applyAlignment="1">
      <alignment horizontal="center" vertical="center" shrinkToFit="1"/>
    </xf>
    <xf numFmtId="0" fontId="7" fillId="0" borderId="53" xfId="0" applyFont="1" applyBorder="1" applyAlignment="1">
      <alignment horizontal="center" vertical="center" shrinkToFit="1"/>
    </xf>
    <xf numFmtId="0" fontId="7" fillId="0" borderId="34" xfId="0" applyFont="1" applyBorder="1" applyAlignment="1">
      <alignment horizontal="center" vertical="center" shrinkToFit="1"/>
    </xf>
    <xf numFmtId="0" fontId="26" fillId="0" borderId="33" xfId="0" applyFont="1" applyBorder="1" applyAlignment="1">
      <alignment horizontal="center" vertical="center" shrinkToFit="1"/>
    </xf>
    <xf numFmtId="0" fontId="26" fillId="11" borderId="53" xfId="0" applyFont="1" applyFill="1" applyBorder="1" applyAlignment="1">
      <alignment horizontal="center" vertical="center"/>
    </xf>
    <xf numFmtId="2" fontId="26" fillId="11" borderId="33" xfId="0" applyNumberFormat="1" applyFont="1" applyFill="1" applyBorder="1" applyAlignment="1">
      <alignment horizontal="center" vertical="center"/>
    </xf>
    <xf numFmtId="2" fontId="12" fillId="0" borderId="16" xfId="0" applyNumberFormat="1" applyFont="1" applyBorder="1" applyAlignment="1">
      <alignment horizontal="center" vertical="center"/>
    </xf>
    <xf numFmtId="0" fontId="7" fillId="2" borderId="40" xfId="0" applyFont="1" applyFill="1" applyBorder="1" applyAlignment="1">
      <alignment horizontal="left" vertical="center"/>
    </xf>
    <xf numFmtId="0" fontId="7" fillId="4" borderId="9" xfId="0" applyFont="1" applyFill="1" applyBorder="1" applyAlignment="1">
      <alignment horizontal="center" vertical="center" shrinkToFit="1"/>
    </xf>
    <xf numFmtId="1" fontId="7" fillId="11" borderId="8" xfId="0" applyNumberFormat="1" applyFont="1" applyFill="1" applyBorder="1" applyAlignment="1">
      <alignment horizontal="center" vertical="center"/>
    </xf>
    <xf numFmtId="2" fontId="27" fillId="11" borderId="58" xfId="0" applyNumberFormat="1" applyFont="1" applyFill="1" applyBorder="1" applyAlignment="1">
      <alignment horizontal="center" vertical="center" shrinkToFit="1"/>
    </xf>
    <xf numFmtId="2" fontId="10" fillId="0" borderId="22" xfId="0" applyNumberFormat="1" applyFont="1" applyBorder="1" applyAlignment="1">
      <alignment horizontal="center" vertical="center" wrapText="1"/>
    </xf>
    <xf numFmtId="0" fontId="7" fillId="0" borderId="18" xfId="0" applyFont="1" applyBorder="1" applyAlignment="1">
      <alignment vertical="center" wrapText="1"/>
    </xf>
    <xf numFmtId="0" fontId="26" fillId="11" borderId="12" xfId="0" applyFont="1" applyFill="1" applyBorder="1" applyAlignment="1">
      <alignment horizontal="center" vertical="center"/>
    </xf>
    <xf numFmtId="2" fontId="26" fillId="11" borderId="36" xfId="0" applyNumberFormat="1" applyFont="1" applyFill="1" applyBorder="1" applyAlignment="1">
      <alignment horizontal="center" vertical="center"/>
    </xf>
    <xf numFmtId="2" fontId="7" fillId="0" borderId="20" xfId="0" applyNumberFormat="1" applyFont="1" applyBorder="1" applyAlignment="1">
      <alignment horizontal="center" vertical="center" wrapText="1"/>
    </xf>
    <xf numFmtId="2" fontId="26" fillId="0" borderId="0" xfId="0" applyNumberFormat="1" applyFont="1" applyAlignment="1">
      <alignment horizontal="left" vertical="center" wrapText="1"/>
    </xf>
    <xf numFmtId="0" fontId="26" fillId="11" borderId="57" xfId="0" applyFont="1" applyFill="1" applyBorder="1" applyAlignment="1">
      <alignment horizontal="center" vertical="center"/>
    </xf>
    <xf numFmtId="2" fontId="7" fillId="0" borderId="21" xfId="0" applyNumberFormat="1" applyFont="1" applyBorder="1" applyAlignment="1">
      <alignment horizontal="center" vertical="center" wrapText="1"/>
    </xf>
    <xf numFmtId="0" fontId="7" fillId="11" borderId="53" xfId="0" applyFont="1" applyFill="1" applyBorder="1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7" fillId="11" borderId="47" xfId="0" applyFont="1" applyFill="1" applyBorder="1" applyAlignment="1">
      <alignment horizontal="center" vertical="center"/>
    </xf>
    <xf numFmtId="0" fontId="7" fillId="11" borderId="57" xfId="0" applyFont="1" applyFill="1" applyBorder="1" applyAlignment="1">
      <alignment horizontal="center" vertical="center"/>
    </xf>
    <xf numFmtId="0" fontId="7" fillId="4" borderId="73" xfId="0" applyFont="1" applyFill="1" applyBorder="1" applyAlignment="1">
      <alignment horizontal="center" vertical="center" shrinkToFit="1"/>
    </xf>
    <xf numFmtId="165" fontId="7" fillId="4" borderId="4" xfId="0" applyNumberFormat="1" applyFont="1" applyFill="1" applyBorder="1" applyAlignment="1">
      <alignment horizontal="center" vertical="center" shrinkToFit="1"/>
    </xf>
    <xf numFmtId="0" fontId="7" fillId="0" borderId="28" xfId="0" applyFont="1" applyBorder="1" applyAlignment="1">
      <alignment horizontal="left" vertical="center" wrapText="1"/>
    </xf>
    <xf numFmtId="0" fontId="7" fillId="4" borderId="67" xfId="0" applyFont="1" applyFill="1" applyBorder="1" applyAlignment="1">
      <alignment horizontal="center" vertical="center" shrinkToFit="1"/>
    </xf>
    <xf numFmtId="0" fontId="7" fillId="4" borderId="75" xfId="0" applyFont="1" applyFill="1" applyBorder="1" applyAlignment="1">
      <alignment horizontal="center" vertical="center" shrinkToFit="1"/>
    </xf>
    <xf numFmtId="0" fontId="7" fillId="11" borderId="76" xfId="0" applyFont="1" applyFill="1" applyBorder="1" applyAlignment="1">
      <alignment horizontal="center" vertical="center"/>
    </xf>
    <xf numFmtId="0" fontId="7" fillId="0" borderId="24" xfId="0" applyFont="1" applyBorder="1" applyAlignment="1">
      <alignment horizontal="center" vertical="center" wrapText="1"/>
    </xf>
    <xf numFmtId="0" fontId="7" fillId="0" borderId="66" xfId="0" applyFont="1" applyBorder="1" applyAlignment="1">
      <alignment horizontal="left" vertical="center" wrapText="1"/>
    </xf>
    <xf numFmtId="0" fontId="7" fillId="4" borderId="6" xfId="0" applyFont="1" applyFill="1" applyBorder="1" applyAlignment="1">
      <alignment horizontal="center" vertical="center" shrinkToFit="1"/>
    </xf>
    <xf numFmtId="0" fontId="7" fillId="11" borderId="12" xfId="0" applyFont="1" applyFill="1" applyBorder="1" applyAlignment="1">
      <alignment horizontal="center" vertical="center"/>
    </xf>
    <xf numFmtId="0" fontId="7" fillId="4" borderId="38" xfId="0" applyFont="1" applyFill="1" applyBorder="1" applyAlignment="1">
      <alignment horizontal="center" vertical="center" shrinkToFit="1"/>
    </xf>
    <xf numFmtId="2" fontId="26" fillId="11" borderId="37" xfId="0" applyNumberFormat="1" applyFont="1" applyFill="1" applyBorder="1" applyAlignment="1">
      <alignment horizontal="center" vertical="center"/>
    </xf>
    <xf numFmtId="0" fontId="7" fillId="11" borderId="22" xfId="0" applyFont="1" applyFill="1" applyBorder="1" applyAlignment="1">
      <alignment horizontal="center" vertical="center"/>
    </xf>
    <xf numFmtId="0" fontId="7" fillId="11" borderId="4" xfId="0" applyFont="1" applyFill="1" applyBorder="1" applyAlignment="1">
      <alignment horizontal="center" vertical="center"/>
    </xf>
    <xf numFmtId="2" fontId="12" fillId="11" borderId="33" xfId="0" applyNumberFormat="1" applyFont="1" applyFill="1" applyBorder="1" applyAlignment="1">
      <alignment horizontal="center" vertical="center" shrinkToFit="1"/>
    </xf>
    <xf numFmtId="0" fontId="0" fillId="4" borderId="39" xfId="0" applyFill="1" applyBorder="1"/>
    <xf numFmtId="0" fontId="7" fillId="11" borderId="44" xfId="0" applyFont="1" applyFill="1" applyBorder="1" applyAlignment="1">
      <alignment horizontal="center" vertical="center"/>
    </xf>
    <xf numFmtId="0" fontId="25" fillId="11" borderId="51" xfId="0" applyFont="1" applyFill="1" applyBorder="1" applyAlignment="1">
      <alignment horizontal="center" vertical="center"/>
    </xf>
    <xf numFmtId="0" fontId="7" fillId="11" borderId="54" xfId="0" applyFont="1" applyFill="1" applyBorder="1" applyAlignment="1">
      <alignment horizontal="center" vertical="center"/>
    </xf>
    <xf numFmtId="2" fontId="29" fillId="4" borderId="22" xfId="0" applyNumberFormat="1" applyFont="1" applyFill="1" applyBorder="1"/>
    <xf numFmtId="0" fontId="29" fillId="4" borderId="57" xfId="0" applyFont="1" applyFill="1" applyBorder="1"/>
    <xf numFmtId="2" fontId="27" fillId="11" borderId="36" xfId="0" applyNumberFormat="1" applyFont="1" applyFill="1" applyBorder="1" applyAlignment="1">
      <alignment horizontal="center" vertical="center" shrinkToFit="1"/>
    </xf>
    <xf numFmtId="0" fontId="7" fillId="8" borderId="12" xfId="0" applyFont="1" applyFill="1" applyBorder="1" applyAlignment="1">
      <alignment horizontal="left" vertical="center"/>
    </xf>
    <xf numFmtId="0" fontId="7" fillId="0" borderId="46" xfId="0" applyFont="1" applyBorder="1" applyAlignment="1">
      <alignment horizontal="left" vertical="center" wrapText="1"/>
    </xf>
    <xf numFmtId="0" fontId="7" fillId="0" borderId="60" xfId="0" applyFont="1" applyBorder="1" applyAlignment="1">
      <alignment horizontal="left" vertical="center" wrapText="1"/>
    </xf>
    <xf numFmtId="0" fontId="7" fillId="4" borderId="49" xfId="0" applyFont="1" applyFill="1" applyBorder="1" applyAlignment="1">
      <alignment horizontal="center" vertical="center" shrinkToFit="1"/>
    </xf>
    <xf numFmtId="0" fontId="7" fillId="4" borderId="1" xfId="0" applyFont="1" applyFill="1" applyBorder="1" applyAlignment="1">
      <alignment horizontal="center" vertical="center" shrinkToFit="1"/>
    </xf>
    <xf numFmtId="0" fontId="7" fillId="11" borderId="78" xfId="0" applyFont="1" applyFill="1" applyBorder="1" applyAlignment="1">
      <alignment horizontal="center" vertical="center"/>
    </xf>
    <xf numFmtId="0" fontId="7" fillId="0" borderId="63" xfId="0" applyFont="1" applyBorder="1" applyAlignment="1">
      <alignment horizontal="left" vertical="center" wrapText="1"/>
    </xf>
    <xf numFmtId="165" fontId="7" fillId="0" borderId="18" xfId="0" applyNumberFormat="1" applyFont="1" applyBorder="1" applyAlignment="1">
      <alignment horizontal="center" vertical="center" wrapText="1"/>
    </xf>
    <xf numFmtId="165" fontId="7" fillId="0" borderId="0" xfId="0" applyNumberFormat="1" applyFont="1" applyAlignment="1">
      <alignment horizontal="left" vertical="center"/>
    </xf>
    <xf numFmtId="0" fontId="7" fillId="0" borderId="79" xfId="0" applyFont="1" applyBorder="1" applyAlignment="1">
      <alignment horizontal="left" vertical="center" wrapText="1"/>
    </xf>
    <xf numFmtId="2" fontId="26" fillId="11" borderId="72" xfId="0" applyNumberFormat="1" applyFont="1" applyFill="1" applyBorder="1" applyAlignment="1">
      <alignment horizontal="center" vertical="center" shrinkToFit="1"/>
    </xf>
    <xf numFmtId="2" fontId="15" fillId="7" borderId="13" xfId="0" applyNumberFormat="1" applyFont="1" applyFill="1" applyBorder="1"/>
    <xf numFmtId="0" fontId="7" fillId="4" borderId="61" xfId="0" applyFont="1" applyFill="1" applyBorder="1" applyAlignment="1">
      <alignment horizontal="center" vertical="center" shrinkToFit="1"/>
    </xf>
    <xf numFmtId="0" fontId="7" fillId="4" borderId="53" xfId="0" applyFont="1" applyFill="1" applyBorder="1" applyAlignment="1">
      <alignment horizontal="center" vertical="center" shrinkToFit="1"/>
    </xf>
    <xf numFmtId="0" fontId="7" fillId="4" borderId="34" xfId="0" applyFont="1" applyFill="1" applyBorder="1" applyAlignment="1">
      <alignment horizontal="center" vertical="center" shrinkToFit="1"/>
    </xf>
    <xf numFmtId="165" fontId="26" fillId="4" borderId="33" xfId="0" applyNumberFormat="1" applyFont="1" applyFill="1" applyBorder="1" applyAlignment="1">
      <alignment horizontal="center" vertical="center" shrinkToFit="1"/>
    </xf>
    <xf numFmtId="0" fontId="7" fillId="12" borderId="61" xfId="0" applyFont="1" applyFill="1" applyBorder="1" applyAlignment="1">
      <alignment horizontal="center" vertical="center"/>
    </xf>
    <xf numFmtId="0" fontId="7" fillId="12" borderId="53" xfId="0" applyFont="1" applyFill="1" applyBorder="1" applyAlignment="1">
      <alignment horizontal="center" vertical="center"/>
    </xf>
    <xf numFmtId="0" fontId="7" fillId="12" borderId="34" xfId="0" applyFont="1" applyFill="1" applyBorder="1" applyAlignment="1">
      <alignment horizontal="center" vertical="center"/>
    </xf>
    <xf numFmtId="2" fontId="26" fillId="12" borderId="33" xfId="0" applyNumberFormat="1" applyFont="1" applyFill="1" applyBorder="1" applyAlignment="1">
      <alignment horizontal="center" vertical="center" shrinkToFit="1"/>
    </xf>
    <xf numFmtId="0" fontId="7" fillId="12" borderId="67" xfId="0" applyFont="1" applyFill="1" applyBorder="1" applyAlignment="1">
      <alignment horizontal="center" vertical="center"/>
    </xf>
    <xf numFmtId="0" fontId="7" fillId="12" borderId="76" xfId="0" applyFont="1" applyFill="1" applyBorder="1" applyAlignment="1">
      <alignment horizontal="center" vertical="center"/>
    </xf>
    <xf numFmtId="0" fontId="7" fillId="12" borderId="38" xfId="0" applyFont="1" applyFill="1" applyBorder="1" applyAlignment="1">
      <alignment horizontal="center" vertical="center"/>
    </xf>
    <xf numFmtId="2" fontId="26" fillId="12" borderId="77" xfId="0" applyNumberFormat="1" applyFont="1" applyFill="1" applyBorder="1" applyAlignment="1">
      <alignment horizontal="center" vertical="center" shrinkToFit="1"/>
    </xf>
    <xf numFmtId="0" fontId="7" fillId="13" borderId="59" xfId="0" applyFont="1" applyFill="1" applyBorder="1" applyAlignment="1">
      <alignment horizontal="center" vertical="center" shrinkToFit="1"/>
    </xf>
    <xf numFmtId="0" fontId="7" fillId="13" borderId="12" xfId="0" applyFont="1" applyFill="1" applyBorder="1" applyAlignment="1">
      <alignment horizontal="center" vertical="center" shrinkToFit="1"/>
    </xf>
    <xf numFmtId="0" fontId="7" fillId="13" borderId="9" xfId="0" applyFont="1" applyFill="1" applyBorder="1" applyAlignment="1">
      <alignment horizontal="center" vertical="center" shrinkToFit="1"/>
    </xf>
    <xf numFmtId="165" fontId="26" fillId="14" borderId="36" xfId="0" applyNumberFormat="1" applyFont="1" applyFill="1" applyBorder="1" applyAlignment="1">
      <alignment horizontal="center" vertical="center" shrinkToFit="1"/>
    </xf>
    <xf numFmtId="0" fontId="7" fillId="12" borderId="47" xfId="0" applyFont="1" applyFill="1" applyBorder="1" applyAlignment="1">
      <alignment horizontal="center" vertical="center"/>
    </xf>
    <xf numFmtId="0" fontId="7" fillId="12" borderId="57" xfId="0" applyFont="1" applyFill="1" applyBorder="1" applyAlignment="1">
      <alignment horizontal="center" vertical="center"/>
    </xf>
    <xf numFmtId="0" fontId="7" fillId="12" borderId="4" xfId="0" applyFont="1" applyFill="1" applyBorder="1" applyAlignment="1">
      <alignment horizontal="center" vertical="center"/>
    </xf>
    <xf numFmtId="2" fontId="26" fillId="12" borderId="58" xfId="0" applyNumberFormat="1" applyFont="1" applyFill="1" applyBorder="1" applyAlignment="1">
      <alignment horizontal="center" vertical="center" shrinkToFit="1"/>
    </xf>
    <xf numFmtId="0" fontId="7" fillId="13" borderId="64" xfId="0" applyFont="1" applyFill="1" applyBorder="1" applyAlignment="1">
      <alignment horizontal="center" vertical="center" shrinkToFit="1"/>
    </xf>
    <xf numFmtId="0" fontId="7" fillId="13" borderId="65" xfId="0" applyFont="1" applyFill="1" applyBorder="1" applyAlignment="1">
      <alignment horizontal="center" vertical="center" shrinkToFit="1"/>
    </xf>
    <xf numFmtId="0" fontId="7" fillId="13" borderId="6" xfId="0" applyFont="1" applyFill="1" applyBorder="1" applyAlignment="1">
      <alignment horizontal="center" vertical="center" shrinkToFit="1"/>
    </xf>
    <xf numFmtId="2" fontId="7" fillId="0" borderId="21" xfId="0" applyNumberFormat="1" applyFont="1" applyBorder="1" applyAlignment="1">
      <alignment horizontal="left" vertical="center" wrapText="1"/>
    </xf>
    <xf numFmtId="2" fontId="7" fillId="8" borderId="12" xfId="0" applyNumberFormat="1" applyFont="1" applyFill="1" applyBorder="1" applyAlignment="1">
      <alignment horizontal="left" vertical="top" wrapText="1"/>
    </xf>
    <xf numFmtId="0" fontId="7" fillId="12" borderId="29" xfId="0" applyFont="1" applyFill="1" applyBorder="1" applyAlignment="1">
      <alignment horizontal="center" vertical="center"/>
    </xf>
    <xf numFmtId="0" fontId="7" fillId="12" borderId="32" xfId="0" applyFont="1" applyFill="1" applyBorder="1" applyAlignment="1">
      <alignment horizontal="center" vertical="center"/>
    </xf>
    <xf numFmtId="0" fontId="7" fillId="12" borderId="78" xfId="0" applyFont="1" applyFill="1" applyBorder="1" applyAlignment="1">
      <alignment horizontal="center" vertical="center"/>
    </xf>
    <xf numFmtId="2" fontId="26" fillId="12" borderId="30" xfId="0" applyNumberFormat="1" applyFont="1" applyFill="1" applyBorder="1" applyAlignment="1">
      <alignment horizontal="center" vertical="center" shrinkToFit="1"/>
    </xf>
    <xf numFmtId="0" fontId="7" fillId="13" borderId="47" xfId="0" applyFont="1" applyFill="1" applyBorder="1" applyAlignment="1">
      <alignment horizontal="center" vertical="center" shrinkToFit="1"/>
    </xf>
    <xf numFmtId="0" fontId="7" fillId="13" borderId="57" xfId="0" applyFont="1" applyFill="1" applyBorder="1" applyAlignment="1">
      <alignment horizontal="center" vertical="center" shrinkToFit="1"/>
    </xf>
    <xf numFmtId="0" fontId="7" fillId="13" borderId="4" xfId="0" applyFont="1" applyFill="1" applyBorder="1" applyAlignment="1">
      <alignment horizontal="center" vertical="center" shrinkToFit="1"/>
    </xf>
    <xf numFmtId="165" fontId="26" fillId="14" borderId="69" xfId="0" applyNumberFormat="1" applyFont="1" applyFill="1" applyBorder="1" applyAlignment="1">
      <alignment horizontal="center" vertical="center" shrinkToFit="1"/>
    </xf>
    <xf numFmtId="2" fontId="26" fillId="12" borderId="37" xfId="0" applyNumberFormat="1" applyFont="1" applyFill="1" applyBorder="1" applyAlignment="1">
      <alignment horizontal="center" vertical="center"/>
    </xf>
    <xf numFmtId="165" fontId="7" fillId="0" borderId="28" xfId="0" applyNumberFormat="1" applyFont="1" applyBorder="1" applyAlignment="1">
      <alignment horizontal="center" vertical="center"/>
    </xf>
    <xf numFmtId="0" fontId="7" fillId="13" borderId="44" xfId="0" applyFont="1" applyFill="1" applyBorder="1" applyAlignment="1">
      <alignment horizontal="center" vertical="center" shrinkToFit="1"/>
    </xf>
    <xf numFmtId="0" fontId="7" fillId="13" borderId="51" xfId="0" applyFont="1" applyFill="1" applyBorder="1" applyAlignment="1">
      <alignment horizontal="center" vertical="center" shrinkToFit="1"/>
    </xf>
    <xf numFmtId="0" fontId="7" fillId="13" borderId="54" xfId="0" applyFont="1" applyFill="1" applyBorder="1" applyAlignment="1">
      <alignment horizontal="center" vertical="center" shrinkToFit="1"/>
    </xf>
    <xf numFmtId="165" fontId="26" fillId="14" borderId="33" xfId="0" applyNumberFormat="1" applyFont="1" applyFill="1" applyBorder="1" applyAlignment="1">
      <alignment horizontal="center" vertical="center" shrinkToFit="1"/>
    </xf>
    <xf numFmtId="0" fontId="7" fillId="12" borderId="44" xfId="0" applyFont="1" applyFill="1" applyBorder="1" applyAlignment="1">
      <alignment horizontal="center" vertical="center"/>
    </xf>
    <xf numFmtId="0" fontId="7" fillId="12" borderId="51" xfId="0" applyFont="1" applyFill="1" applyBorder="1" applyAlignment="1">
      <alignment horizontal="center" vertical="center"/>
    </xf>
    <xf numFmtId="0" fontId="7" fillId="12" borderId="54" xfId="0" applyFont="1" applyFill="1" applyBorder="1" applyAlignment="1">
      <alignment horizontal="center" vertical="center"/>
    </xf>
    <xf numFmtId="2" fontId="26" fillId="12" borderId="52" xfId="0" applyNumberFormat="1" applyFont="1" applyFill="1" applyBorder="1" applyAlignment="1">
      <alignment horizontal="center" vertical="center" shrinkToFit="1"/>
    </xf>
    <xf numFmtId="165" fontId="26" fillId="0" borderId="40" xfId="0" applyNumberFormat="1" applyFont="1" applyBorder="1" applyAlignment="1">
      <alignment horizontal="left" vertical="center"/>
    </xf>
    <xf numFmtId="0" fontId="0" fillId="0" borderId="22" xfId="0" applyBorder="1"/>
    <xf numFmtId="165" fontId="26" fillId="0" borderId="0" xfId="0" applyNumberFormat="1" applyFont="1" applyAlignment="1">
      <alignment horizontal="left" vertical="center"/>
    </xf>
    <xf numFmtId="0" fontId="0" fillId="0" borderId="35" xfId="0" applyBorder="1" applyAlignment="1">
      <alignment horizontal="center" vertical="center"/>
    </xf>
    <xf numFmtId="0" fontId="0" fillId="0" borderId="40" xfId="0" applyBorder="1" applyAlignment="1">
      <alignment horizontal="left" vertical="center"/>
    </xf>
    <xf numFmtId="165" fontId="7" fillId="0" borderId="18" xfId="0" applyNumberFormat="1" applyFont="1" applyBorder="1" applyAlignment="1">
      <alignment horizontal="center" vertical="center"/>
    </xf>
    <xf numFmtId="0" fontId="7" fillId="13" borderId="70" xfId="0" applyFont="1" applyFill="1" applyBorder="1" applyAlignment="1">
      <alignment horizontal="center" vertical="center" shrinkToFit="1"/>
    </xf>
    <xf numFmtId="0" fontId="7" fillId="13" borderId="75" xfId="0" applyFont="1" applyFill="1" applyBorder="1" applyAlignment="1">
      <alignment horizontal="center" vertical="center" shrinkToFit="1"/>
    </xf>
    <xf numFmtId="165" fontId="7" fillId="13" borderId="72" xfId="0" applyNumberFormat="1" applyFont="1" applyFill="1" applyBorder="1" applyAlignment="1">
      <alignment horizontal="center" vertical="center" shrinkToFit="1"/>
    </xf>
    <xf numFmtId="165" fontId="26" fillId="14" borderId="77" xfId="0" applyNumberFormat="1" applyFont="1" applyFill="1" applyBorder="1" applyAlignment="1">
      <alignment horizontal="center" vertical="center" shrinkToFit="1"/>
    </xf>
    <xf numFmtId="165" fontId="7" fillId="0" borderId="13" xfId="0" applyNumberFormat="1" applyFont="1" applyBorder="1" applyAlignment="1">
      <alignment horizontal="left" vertical="center"/>
    </xf>
    <xf numFmtId="165" fontId="7" fillId="13" borderId="6" xfId="0" applyNumberFormat="1" applyFont="1" applyFill="1" applyBorder="1" applyAlignment="1">
      <alignment horizontal="center" vertical="center" shrinkToFit="1"/>
    </xf>
    <xf numFmtId="165" fontId="7" fillId="13" borderId="9" xfId="0" applyNumberFormat="1" applyFont="1" applyFill="1" applyBorder="1" applyAlignment="1">
      <alignment horizontal="center" vertical="center" shrinkToFit="1"/>
    </xf>
    <xf numFmtId="0" fontId="7" fillId="12" borderId="59" xfId="0" applyFont="1" applyFill="1" applyBorder="1" applyAlignment="1">
      <alignment horizontal="center" vertical="center"/>
    </xf>
    <xf numFmtId="0" fontId="7" fillId="12" borderId="12" xfId="0" applyFont="1" applyFill="1" applyBorder="1" applyAlignment="1">
      <alignment horizontal="center" vertical="center"/>
    </xf>
    <xf numFmtId="0" fontId="7" fillId="12" borderId="9" xfId="0" applyFont="1" applyFill="1" applyBorder="1" applyAlignment="1">
      <alignment horizontal="center" vertical="center"/>
    </xf>
    <xf numFmtId="2" fontId="26" fillId="12" borderId="36" xfId="0" applyNumberFormat="1" applyFont="1" applyFill="1" applyBorder="1" applyAlignment="1">
      <alignment horizontal="center" vertical="center" shrinkToFit="1"/>
    </xf>
    <xf numFmtId="2" fontId="26" fillId="14" borderId="36" xfId="0" applyNumberFormat="1" applyFont="1" applyFill="1" applyBorder="1" applyAlignment="1">
      <alignment horizontal="center" vertical="center" shrinkToFit="1"/>
    </xf>
    <xf numFmtId="165" fontId="7" fillId="0" borderId="20" xfId="0" applyNumberFormat="1" applyFont="1" applyBorder="1" applyAlignment="1">
      <alignment horizontal="center" vertical="center"/>
    </xf>
    <xf numFmtId="0" fontId="7" fillId="12" borderId="70" xfId="0" applyFont="1" applyFill="1" applyBorder="1" applyAlignment="1">
      <alignment horizontal="center" vertical="center"/>
    </xf>
    <xf numFmtId="0" fontId="7" fillId="12" borderId="75" xfId="0" applyFont="1" applyFill="1" applyBorder="1" applyAlignment="1">
      <alignment horizontal="center" vertical="center"/>
    </xf>
    <xf numFmtId="0" fontId="7" fillId="12" borderId="72" xfId="0" applyFont="1" applyFill="1" applyBorder="1" applyAlignment="1">
      <alignment horizontal="center" vertical="center"/>
    </xf>
    <xf numFmtId="2" fontId="26" fillId="12" borderId="37" xfId="0" applyNumberFormat="1" applyFont="1" applyFill="1" applyBorder="1" applyAlignment="1">
      <alignment horizontal="center" vertical="center" shrinkToFit="1"/>
    </xf>
    <xf numFmtId="0" fontId="7" fillId="6" borderId="20" xfId="0" applyFont="1" applyFill="1" applyBorder="1" applyAlignment="1">
      <alignment horizontal="center" vertical="center"/>
    </xf>
    <xf numFmtId="0" fontId="7" fillId="12" borderId="64" xfId="0" applyFont="1" applyFill="1" applyBorder="1" applyAlignment="1">
      <alignment horizontal="center" vertical="center"/>
    </xf>
    <xf numFmtId="0" fontId="7" fillId="12" borderId="65" xfId="0" applyFont="1" applyFill="1" applyBorder="1" applyAlignment="1">
      <alignment horizontal="center" vertical="center"/>
    </xf>
    <xf numFmtId="0" fontId="7" fillId="12" borderId="6" xfId="0" applyFont="1" applyFill="1" applyBorder="1" applyAlignment="1">
      <alignment horizontal="center" vertical="center"/>
    </xf>
    <xf numFmtId="2" fontId="27" fillId="12" borderId="69" xfId="0" applyNumberFormat="1" applyFont="1" applyFill="1" applyBorder="1" applyAlignment="1">
      <alignment horizontal="center" vertical="center" shrinkToFit="1"/>
    </xf>
    <xf numFmtId="2" fontId="27" fillId="12" borderId="77" xfId="0" applyNumberFormat="1" applyFont="1" applyFill="1" applyBorder="1" applyAlignment="1">
      <alignment horizontal="center" vertical="center" shrinkToFit="1"/>
    </xf>
    <xf numFmtId="0" fontId="7" fillId="13" borderId="73" xfId="0" applyFont="1" applyFill="1" applyBorder="1" applyAlignment="1">
      <alignment horizontal="center" vertical="center" shrinkToFit="1"/>
    </xf>
    <xf numFmtId="0" fontId="7" fillId="13" borderId="49" xfId="0" applyFont="1" applyFill="1" applyBorder="1" applyAlignment="1">
      <alignment horizontal="center" vertical="center" shrinkToFit="1"/>
    </xf>
    <xf numFmtId="165" fontId="7" fillId="13" borderId="1" xfId="0" applyNumberFormat="1" applyFont="1" applyFill="1" applyBorder="1" applyAlignment="1">
      <alignment horizontal="center" vertical="center" shrinkToFit="1"/>
    </xf>
    <xf numFmtId="0" fontId="0" fillId="4" borderId="12" xfId="0" applyFill="1" applyBorder="1"/>
    <xf numFmtId="2" fontId="15" fillId="7" borderId="10" xfId="0" applyNumberFormat="1" applyFont="1" applyFill="1" applyBorder="1"/>
    <xf numFmtId="0" fontId="0" fillId="7" borderId="36" xfId="0" applyFill="1" applyBorder="1"/>
    <xf numFmtId="165" fontId="7" fillId="0" borderId="38" xfId="0" applyNumberFormat="1" applyFont="1" applyBorder="1" applyAlignment="1">
      <alignment horizontal="center" vertical="center" shrinkToFit="1"/>
    </xf>
    <xf numFmtId="165" fontId="7" fillId="0" borderId="24" xfId="0" applyNumberFormat="1" applyFont="1" applyBorder="1" applyAlignment="1">
      <alignment horizontal="center" vertical="center"/>
    </xf>
    <xf numFmtId="2" fontId="15" fillId="4" borderId="74" xfId="0" applyNumberFormat="1" applyFont="1" applyFill="1" applyBorder="1"/>
    <xf numFmtId="2" fontId="0" fillId="4" borderId="76" xfId="0" applyNumberFormat="1" applyFill="1" applyBorder="1"/>
    <xf numFmtId="2" fontId="29" fillId="7" borderId="80" xfId="0" applyNumberFormat="1" applyFont="1" applyFill="1" applyBorder="1"/>
    <xf numFmtId="0" fontId="15" fillId="7" borderId="37" xfId="0" applyFont="1" applyFill="1" applyBorder="1"/>
    <xf numFmtId="2" fontId="21" fillId="15" borderId="29" xfId="0" applyNumberFormat="1" applyFont="1" applyFill="1" applyBorder="1" applyAlignment="1">
      <alignment horizontal="center" vertical="center"/>
    </xf>
    <xf numFmtId="2" fontId="21" fillId="15" borderId="78" xfId="0" applyNumberFormat="1" applyFont="1" applyFill="1" applyBorder="1" applyAlignment="1">
      <alignment horizontal="center" vertical="center"/>
    </xf>
    <xf numFmtId="2" fontId="21" fillId="15" borderId="32" xfId="0" applyNumberFormat="1" applyFont="1" applyFill="1" applyBorder="1" applyAlignment="1">
      <alignment horizontal="center" vertical="center"/>
    </xf>
    <xf numFmtId="2" fontId="21" fillId="15" borderId="31" xfId="0" applyNumberFormat="1" applyFont="1" applyFill="1" applyBorder="1" applyAlignment="1">
      <alignment horizontal="center" vertical="center"/>
    </xf>
    <xf numFmtId="2" fontId="21" fillId="15" borderId="30" xfId="0" applyNumberFormat="1" applyFont="1" applyFill="1" applyBorder="1" applyAlignment="1">
      <alignment horizontal="center" vertical="center"/>
    </xf>
    <xf numFmtId="2" fontId="21" fillId="0" borderId="15" xfId="0" applyNumberFormat="1" applyFont="1" applyBorder="1" applyAlignment="1">
      <alignment horizontal="center" vertical="center"/>
    </xf>
    <xf numFmtId="2" fontId="21" fillId="15" borderId="15" xfId="0" applyNumberFormat="1" applyFont="1" applyFill="1" applyBorder="1" applyAlignment="1">
      <alignment horizontal="center" vertical="center"/>
    </xf>
    <xf numFmtId="2" fontId="29" fillId="4" borderId="74" xfId="0" applyNumberFormat="1" applyFont="1" applyFill="1" applyBorder="1"/>
    <xf numFmtId="2" fontId="21" fillId="0" borderId="26" xfId="0" applyNumberFormat="1" applyFont="1" applyBorder="1" applyAlignment="1">
      <alignment horizontal="left"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>
      <alignment horizontal="center" vertical="center" shrinkToFit="1"/>
    </xf>
    <xf numFmtId="165" fontId="7" fillId="0" borderId="0" xfId="0" applyNumberFormat="1" applyFont="1" applyAlignment="1">
      <alignment horizontal="center" vertical="center" shrinkToFit="1"/>
    </xf>
    <xf numFmtId="0" fontId="7" fillId="0" borderId="0" xfId="0" applyFont="1" applyAlignment="1">
      <alignment horizontal="center" vertical="center"/>
    </xf>
    <xf numFmtId="2" fontId="31" fillId="0" borderId="15" xfId="0" applyNumberFormat="1" applyFont="1" applyBorder="1" applyAlignment="1">
      <alignment horizontal="center" vertical="center"/>
    </xf>
    <xf numFmtId="165" fontId="7" fillId="0" borderId="8" xfId="0" applyNumberFormat="1" applyFont="1" applyBorder="1" applyAlignment="1">
      <alignment horizontal="center" vertical="center"/>
    </xf>
    <xf numFmtId="165" fontId="31" fillId="0" borderId="0" xfId="0" applyNumberFormat="1" applyFont="1" applyAlignment="1">
      <alignment horizontal="center" vertical="center"/>
    </xf>
    <xf numFmtId="165" fontId="7" fillId="0" borderId="0" xfId="0" applyNumberFormat="1" applyFont="1" applyAlignment="1">
      <alignment horizontal="center" vertical="center"/>
    </xf>
    <xf numFmtId="0" fontId="21" fillId="3" borderId="0" xfId="0" applyFont="1" applyFill="1" applyAlignment="1">
      <alignment horizontal="center"/>
    </xf>
    <xf numFmtId="0" fontId="0" fillId="3" borderId="0" xfId="0" applyFill="1" applyAlignment="1">
      <alignment horizontal="center"/>
    </xf>
    <xf numFmtId="2" fontId="0" fillId="0" borderId="0" xfId="0" applyNumberFormat="1" applyAlignment="1">
      <alignment horizontal="center"/>
    </xf>
    <xf numFmtId="0" fontId="0" fillId="0" borderId="46" xfId="0" applyBorder="1"/>
    <xf numFmtId="0" fontId="0" fillId="0" borderId="11" xfId="0" applyBorder="1" applyAlignment="1">
      <alignment horizontal="center"/>
    </xf>
    <xf numFmtId="2" fontId="33" fillId="0" borderId="0" xfId="0" applyNumberFormat="1" applyFont="1" applyAlignment="1">
      <alignment horizontal="center" vertical="center"/>
    </xf>
    <xf numFmtId="0" fontId="33" fillId="0" borderId="0" xfId="0" applyFont="1" applyAlignment="1">
      <alignment horizontal="center" vertical="center"/>
    </xf>
    <xf numFmtId="2" fontId="21" fillId="0" borderId="0" xfId="0" applyNumberFormat="1" applyFont="1" applyAlignment="1">
      <alignment horizontal="center"/>
    </xf>
    <xf numFmtId="2" fontId="0" fillId="3" borderId="12" xfId="0" applyNumberFormat="1" applyFill="1" applyBorder="1" applyAlignment="1">
      <alignment horizontal="center" vertical="center"/>
    </xf>
    <xf numFmtId="0" fontId="0" fillId="3" borderId="0" xfId="0" applyFill="1" applyAlignment="1">
      <alignment horizontal="left"/>
    </xf>
    <xf numFmtId="0" fontId="7" fillId="0" borderId="35" xfId="0" applyFont="1" applyBorder="1" applyAlignment="1">
      <alignment horizontal="left" vertical="center"/>
    </xf>
    <xf numFmtId="0" fontId="0" fillId="3" borderId="61" xfId="0" applyFill="1" applyBorder="1"/>
    <xf numFmtId="0" fontId="0" fillId="3" borderId="53" xfId="0" applyFill="1" applyBorder="1"/>
    <xf numFmtId="0" fontId="0" fillId="3" borderId="34" xfId="0" applyFill="1" applyBorder="1"/>
    <xf numFmtId="0" fontId="7" fillId="0" borderId="53" xfId="0" applyFont="1" applyBorder="1" applyAlignment="1">
      <alignment horizontal="center" vertical="center"/>
    </xf>
    <xf numFmtId="165" fontId="26" fillId="0" borderId="33" xfId="0" applyNumberFormat="1" applyFont="1" applyBorder="1" applyAlignment="1">
      <alignment horizontal="center" vertical="center" shrinkToFit="1"/>
    </xf>
    <xf numFmtId="0" fontId="0" fillId="0" borderId="20" xfId="0" applyBorder="1" applyAlignment="1">
      <alignment horizontal="center" vertical="center"/>
    </xf>
    <xf numFmtId="0" fontId="7" fillId="0" borderId="59" xfId="0" applyFont="1" applyBorder="1" applyAlignment="1">
      <alignment vertical="center" wrapText="1"/>
    </xf>
    <xf numFmtId="0" fontId="7" fillId="0" borderId="12" xfId="0" applyFont="1" applyBorder="1" applyAlignment="1">
      <alignment vertical="center" wrapText="1"/>
    </xf>
    <xf numFmtId="0" fontId="7" fillId="0" borderId="9" xfId="0" applyFont="1" applyBorder="1" applyAlignment="1">
      <alignment vertical="center" wrapText="1"/>
    </xf>
    <xf numFmtId="0" fontId="26" fillId="0" borderId="64" xfId="0" applyFont="1" applyBorder="1" applyAlignment="1">
      <alignment horizontal="center" vertical="center"/>
    </xf>
    <xf numFmtId="0" fontId="26" fillId="0" borderId="65" xfId="0" applyFont="1" applyBorder="1" applyAlignment="1">
      <alignment horizontal="center" vertical="center"/>
    </xf>
    <xf numFmtId="0" fontId="7" fillId="0" borderId="65" xfId="0" applyFont="1" applyBorder="1" applyAlignment="1">
      <alignment horizontal="center" vertical="center"/>
    </xf>
    <xf numFmtId="0" fontId="0" fillId="3" borderId="47" xfId="0" applyFill="1" applyBorder="1"/>
    <xf numFmtId="0" fontId="0" fillId="3" borderId="57" xfId="0" applyFill="1" applyBorder="1"/>
    <xf numFmtId="0" fontId="0" fillId="3" borderId="4" xfId="0" applyFill="1" applyBorder="1"/>
    <xf numFmtId="0" fontId="7" fillId="0" borderId="47" xfId="0" applyFont="1" applyBorder="1" applyAlignment="1">
      <alignment horizontal="center" vertical="center"/>
    </xf>
    <xf numFmtId="0" fontId="7" fillId="0" borderId="57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165" fontId="26" fillId="0" borderId="58" xfId="0" applyNumberFormat="1" applyFont="1" applyBorder="1" applyAlignment="1">
      <alignment horizontal="center" vertical="center" shrinkToFit="1"/>
    </xf>
    <xf numFmtId="0" fontId="0" fillId="3" borderId="44" xfId="0" applyFill="1" applyBorder="1"/>
    <xf numFmtId="0" fontId="0" fillId="3" borderId="51" xfId="0" applyFill="1" applyBorder="1"/>
    <xf numFmtId="0" fontId="0" fillId="3" borderId="54" xfId="0" applyFill="1" applyBorder="1"/>
    <xf numFmtId="0" fontId="7" fillId="0" borderId="51" xfId="0" applyFont="1" applyBorder="1" applyAlignment="1">
      <alignment horizontal="center" vertical="center"/>
    </xf>
    <xf numFmtId="0" fontId="7" fillId="0" borderId="54" xfId="0" applyFont="1" applyBorder="1" applyAlignment="1">
      <alignment horizontal="center" vertical="center"/>
    </xf>
    <xf numFmtId="165" fontId="26" fillId="0" borderId="52" xfId="0" applyNumberFormat="1" applyFont="1" applyBorder="1" applyAlignment="1">
      <alignment horizontal="center" vertical="center" shrinkToFit="1"/>
    </xf>
    <xf numFmtId="0" fontId="7" fillId="0" borderId="25" xfId="0" applyFont="1" applyBorder="1" applyAlignment="1">
      <alignment horizontal="center" vertical="center"/>
    </xf>
    <xf numFmtId="0" fontId="26" fillId="0" borderId="0" xfId="0" applyFont="1" applyAlignment="1">
      <alignment horizontal="left" vertical="center"/>
    </xf>
    <xf numFmtId="0" fontId="0" fillId="3" borderId="59" xfId="0" applyFill="1" applyBorder="1"/>
    <xf numFmtId="0" fontId="0" fillId="3" borderId="12" xfId="0" applyFill="1" applyBorder="1"/>
    <xf numFmtId="0" fontId="0" fillId="3" borderId="9" xfId="0" applyFill="1" applyBorder="1"/>
    <xf numFmtId="0" fontId="7" fillId="0" borderId="12" xfId="0" applyFont="1" applyBorder="1" applyAlignment="1">
      <alignment horizontal="center" vertical="center"/>
    </xf>
    <xf numFmtId="0" fontId="7" fillId="0" borderId="24" xfId="0" applyFont="1" applyBorder="1" applyAlignment="1">
      <alignment horizontal="left" vertical="center"/>
    </xf>
    <xf numFmtId="0" fontId="0" fillId="3" borderId="67" xfId="0" applyFill="1" applyBorder="1"/>
    <xf numFmtId="0" fontId="0" fillId="3" borderId="76" xfId="0" applyFill="1" applyBorder="1"/>
    <xf numFmtId="0" fontId="0" fillId="3" borderId="38" xfId="0" applyFill="1" applyBorder="1"/>
    <xf numFmtId="0" fontId="7" fillId="0" borderId="76" xfId="0" applyFont="1" applyBorder="1" applyAlignment="1">
      <alignment horizontal="center" vertical="center"/>
    </xf>
    <xf numFmtId="165" fontId="26" fillId="0" borderId="69" xfId="0" applyNumberFormat="1" applyFont="1" applyBorder="1" applyAlignment="1">
      <alignment horizontal="center" vertical="center" shrinkToFit="1"/>
    </xf>
    <xf numFmtId="0" fontId="0" fillId="3" borderId="64" xfId="0" applyFill="1" applyBorder="1"/>
    <xf numFmtId="0" fontId="0" fillId="3" borderId="65" xfId="0" applyFill="1" applyBorder="1"/>
    <xf numFmtId="0" fontId="0" fillId="3" borderId="6" xfId="0" applyFill="1" applyBorder="1"/>
    <xf numFmtId="2" fontId="26" fillId="0" borderId="69" xfId="0" applyNumberFormat="1" applyFont="1" applyBorder="1" applyAlignment="1">
      <alignment horizontal="center" vertical="center" shrinkToFit="1"/>
    </xf>
    <xf numFmtId="0" fontId="0" fillId="3" borderId="70" xfId="0" applyFill="1" applyBorder="1"/>
    <xf numFmtId="0" fontId="0" fillId="3" borderId="75" xfId="0" applyFill="1" applyBorder="1"/>
    <xf numFmtId="0" fontId="0" fillId="3" borderId="72" xfId="0" applyFill="1" applyBorder="1"/>
    <xf numFmtId="2" fontId="26" fillId="0" borderId="77" xfId="0" applyNumberFormat="1" applyFont="1" applyBorder="1" applyAlignment="1">
      <alignment horizontal="center" vertical="center" shrinkToFit="1"/>
    </xf>
    <xf numFmtId="0" fontId="7" fillId="3" borderId="61" xfId="0" applyFont="1" applyFill="1" applyBorder="1"/>
    <xf numFmtId="0" fontId="7" fillId="3" borderId="53" xfId="0" applyFont="1" applyFill="1" applyBorder="1"/>
    <xf numFmtId="0" fontId="7" fillId="3" borderId="34" xfId="0" applyFont="1" applyFill="1" applyBorder="1"/>
    <xf numFmtId="0" fontId="7" fillId="0" borderId="70" xfId="0" applyFont="1" applyBorder="1"/>
    <xf numFmtId="0" fontId="7" fillId="0" borderId="75" xfId="0" applyFont="1" applyBorder="1"/>
    <xf numFmtId="0" fontId="7" fillId="0" borderId="72" xfId="0" applyFont="1" applyBorder="1"/>
    <xf numFmtId="165" fontId="26" fillId="0" borderId="77" xfId="0" applyNumberFormat="1" applyFont="1" applyBorder="1" applyAlignment="1">
      <alignment horizontal="center" vertical="center" shrinkToFit="1"/>
    </xf>
    <xf numFmtId="0" fontId="7" fillId="0" borderId="61" xfId="0" applyFont="1" applyBorder="1" applyAlignment="1">
      <alignment vertical="center" wrapText="1"/>
    </xf>
    <xf numFmtId="0" fontId="7" fillId="3" borderId="53" xfId="0" applyFont="1" applyFill="1" applyBorder="1" applyAlignment="1">
      <alignment vertical="center" wrapText="1"/>
    </xf>
    <xf numFmtId="0" fontId="7" fillId="3" borderId="34" xfId="0" applyFont="1" applyFill="1" applyBorder="1" applyAlignment="1">
      <alignment vertical="center" wrapText="1"/>
    </xf>
    <xf numFmtId="2" fontId="26" fillId="0" borderId="33" xfId="0" applyNumberFormat="1" applyFont="1" applyBorder="1" applyAlignment="1">
      <alignment horizontal="center" vertical="center"/>
    </xf>
    <xf numFmtId="0" fontId="0" fillId="0" borderId="7" xfId="0" applyBorder="1"/>
    <xf numFmtId="0" fontId="7" fillId="0" borderId="64" xfId="0" applyFont="1" applyBorder="1" applyAlignment="1">
      <alignment vertical="center" wrapText="1"/>
    </xf>
    <xf numFmtId="0" fontId="7" fillId="0" borderId="65" xfId="0" applyFont="1" applyBorder="1" applyAlignment="1">
      <alignment vertical="center" wrapText="1"/>
    </xf>
    <xf numFmtId="0" fontId="7" fillId="0" borderId="6" xfId="0" applyFont="1" applyBorder="1" applyAlignment="1">
      <alignment vertical="center" wrapText="1"/>
    </xf>
    <xf numFmtId="2" fontId="26" fillId="0" borderId="36" xfId="0" applyNumberFormat="1" applyFont="1" applyBorder="1" applyAlignment="1">
      <alignment horizontal="center" vertical="center"/>
    </xf>
    <xf numFmtId="0" fontId="0" fillId="4" borderId="17" xfId="0" applyFill="1" applyBorder="1"/>
    <xf numFmtId="0" fontId="0" fillId="4" borderId="65" xfId="0" applyFill="1" applyBorder="1"/>
    <xf numFmtId="0" fontId="0" fillId="7" borderId="7" xfId="0" applyFill="1" applyBorder="1"/>
    <xf numFmtId="0" fontId="0" fillId="7" borderId="65" xfId="0" applyFill="1" applyBorder="1"/>
    <xf numFmtId="0" fontId="7" fillId="0" borderId="7" xfId="0" applyFont="1" applyBorder="1" applyAlignment="1">
      <alignment horizontal="left" vertical="center"/>
    </xf>
    <xf numFmtId="0" fontId="7" fillId="0" borderId="69" xfId="0" applyFont="1" applyBorder="1" applyAlignment="1">
      <alignment vertical="center" wrapText="1"/>
    </xf>
    <xf numFmtId="2" fontId="26" fillId="0" borderId="69" xfId="0" applyNumberFormat="1" applyFont="1" applyBorder="1" applyAlignment="1">
      <alignment horizontal="center" vertical="center"/>
    </xf>
    <xf numFmtId="0" fontId="7" fillId="0" borderId="47" xfId="0" applyFont="1" applyBorder="1" applyAlignment="1">
      <alignment vertical="center" wrapText="1"/>
    </xf>
    <xf numFmtId="0" fontId="7" fillId="0" borderId="57" xfId="0" applyFont="1" applyBorder="1" applyAlignment="1">
      <alignment vertical="center" wrapText="1"/>
    </xf>
    <xf numFmtId="0" fontId="7" fillId="0" borderId="4" xfId="0" applyFont="1" applyBorder="1" applyAlignment="1">
      <alignment vertical="center" wrapText="1"/>
    </xf>
    <xf numFmtId="2" fontId="26" fillId="0" borderId="58" xfId="0" applyNumberFormat="1" applyFont="1" applyBorder="1" applyAlignment="1">
      <alignment horizontal="center" vertical="center"/>
    </xf>
    <xf numFmtId="0" fontId="7" fillId="0" borderId="15" xfId="0" applyFont="1" applyBorder="1" applyAlignment="1">
      <alignment horizontal="left" vertical="center" wrapText="1"/>
    </xf>
    <xf numFmtId="0" fontId="7" fillId="3" borderId="29" xfId="0" applyFont="1" applyFill="1" applyBorder="1" applyAlignment="1">
      <alignment vertical="center" wrapText="1"/>
    </xf>
    <xf numFmtId="0" fontId="7" fillId="3" borderId="32" xfId="0" applyFont="1" applyFill="1" applyBorder="1" applyAlignment="1">
      <alignment vertical="center" wrapText="1"/>
    </xf>
    <xf numFmtId="0" fontId="7" fillId="3" borderId="78" xfId="0" applyFont="1" applyFill="1" applyBorder="1" applyAlignment="1">
      <alignment vertical="center" wrapText="1"/>
    </xf>
    <xf numFmtId="0" fontId="7" fillId="0" borderId="29" xfId="0" applyFont="1" applyBorder="1" applyAlignment="1">
      <alignment horizontal="center" vertical="center"/>
    </xf>
    <xf numFmtId="0" fontId="7" fillId="0" borderId="32" xfId="0" applyFont="1" applyBorder="1" applyAlignment="1">
      <alignment horizontal="center" vertical="center"/>
    </xf>
    <xf numFmtId="0" fontId="7" fillId="0" borderId="78" xfId="0" applyFont="1" applyBorder="1" applyAlignment="1">
      <alignment horizontal="center" vertical="center"/>
    </xf>
    <xf numFmtId="165" fontId="26" fillId="0" borderId="30" xfId="0" applyNumberFormat="1" applyFont="1" applyBorder="1" applyAlignment="1">
      <alignment horizontal="center" vertical="center" shrinkToFit="1"/>
    </xf>
    <xf numFmtId="2" fontId="26" fillId="0" borderId="30" xfId="0" applyNumberFormat="1" applyFont="1" applyBorder="1" applyAlignment="1">
      <alignment horizontal="center" vertical="center"/>
    </xf>
    <xf numFmtId="2" fontId="10" fillId="0" borderId="15" xfId="0" applyNumberFormat="1" applyFont="1" applyBorder="1" applyAlignment="1">
      <alignment horizontal="center" vertical="center"/>
    </xf>
    <xf numFmtId="0" fontId="7" fillId="0" borderId="15" xfId="0" applyFont="1" applyBorder="1" applyAlignment="1">
      <alignment horizontal="center" vertical="center" wrapText="1"/>
    </xf>
    <xf numFmtId="0" fontId="7" fillId="3" borderId="61" xfId="0" applyFont="1" applyFill="1" applyBorder="1" applyAlignment="1">
      <alignment vertical="center" wrapText="1"/>
    </xf>
    <xf numFmtId="0" fontId="7" fillId="0" borderId="20" xfId="0" applyFont="1" applyBorder="1" applyAlignment="1">
      <alignment horizontal="left" vertical="center" wrapText="1" shrinkToFit="1"/>
    </xf>
    <xf numFmtId="0" fontId="7" fillId="3" borderId="59" xfId="0" applyFont="1" applyFill="1" applyBorder="1" applyAlignment="1">
      <alignment vertical="center" wrapText="1"/>
    </xf>
    <xf numFmtId="0" fontId="7" fillId="3" borderId="12" xfId="0" applyFont="1" applyFill="1" applyBorder="1" applyAlignment="1">
      <alignment vertical="center" wrapText="1"/>
    </xf>
    <xf numFmtId="0" fontId="7" fillId="3" borderId="9" xfId="0" applyFont="1" applyFill="1" applyBorder="1" applyAlignment="1">
      <alignment vertical="center" wrapText="1"/>
    </xf>
    <xf numFmtId="0" fontId="7" fillId="0" borderId="10" xfId="0" applyFont="1" applyBorder="1" applyAlignment="1">
      <alignment horizontal="left" vertical="center" wrapText="1"/>
    </xf>
    <xf numFmtId="0" fontId="7" fillId="3" borderId="67" xfId="0" applyFont="1" applyFill="1" applyBorder="1" applyAlignment="1">
      <alignment vertical="center" wrapText="1"/>
    </xf>
    <xf numFmtId="0" fontId="7" fillId="3" borderId="76" xfId="0" applyFont="1" applyFill="1" applyBorder="1" applyAlignment="1">
      <alignment vertical="center" wrapText="1"/>
    </xf>
    <xf numFmtId="0" fontId="7" fillId="3" borderId="38" xfId="0" applyFont="1" applyFill="1" applyBorder="1" applyAlignment="1">
      <alignment vertical="center" wrapText="1"/>
    </xf>
    <xf numFmtId="0" fontId="7" fillId="6" borderId="35" xfId="0" applyFont="1" applyFill="1" applyBorder="1" applyAlignment="1">
      <alignment horizontal="center" vertical="center"/>
    </xf>
    <xf numFmtId="0" fontId="7" fillId="0" borderId="49" xfId="0" applyFont="1" applyBorder="1" applyAlignment="1">
      <alignment horizontal="left" vertical="center" wrapText="1"/>
    </xf>
    <xf numFmtId="2" fontId="26" fillId="0" borderId="37" xfId="0" applyNumberFormat="1" applyFont="1" applyBorder="1" applyAlignment="1">
      <alignment horizontal="center" vertical="center"/>
    </xf>
    <xf numFmtId="0" fontId="7" fillId="6" borderId="24" xfId="0" applyFont="1" applyFill="1" applyBorder="1" applyAlignment="1">
      <alignment horizontal="center" vertical="center"/>
    </xf>
    <xf numFmtId="0" fontId="7" fillId="3" borderId="0" xfId="0" applyFont="1" applyFill="1"/>
    <xf numFmtId="2" fontId="21" fillId="0" borderId="28" xfId="0" applyNumberFormat="1" applyFont="1" applyBorder="1" applyAlignment="1">
      <alignment horizontal="center" vertical="center"/>
    </xf>
    <xf numFmtId="165" fontId="34" fillId="15" borderId="28" xfId="0" applyNumberFormat="1" applyFont="1" applyFill="1" applyBorder="1" applyAlignment="1">
      <alignment horizontal="center" vertical="center" wrapText="1"/>
    </xf>
    <xf numFmtId="165" fontId="35" fillId="0" borderId="12" xfId="0" applyNumberFormat="1" applyFont="1" applyBorder="1" applyAlignment="1">
      <alignment horizontal="left" vertical="center" wrapText="1"/>
    </xf>
    <xf numFmtId="0" fontId="36" fillId="0" borderId="0" xfId="0" applyFont="1" applyAlignment="1">
      <alignment vertical="center"/>
    </xf>
    <xf numFmtId="2" fontId="26" fillId="0" borderId="0" xfId="0" applyNumberFormat="1" applyFont="1" applyAlignment="1">
      <alignment horizontal="center" vertical="center"/>
    </xf>
    <xf numFmtId="0" fontId="10" fillId="0" borderId="0" xfId="0" applyFont="1" applyAlignment="1">
      <alignment horizontal="center"/>
    </xf>
    <xf numFmtId="0" fontId="37" fillId="3" borderId="0" xfId="0" applyFont="1" applyFill="1" applyAlignment="1">
      <alignment horizontal="center" vertical="center"/>
    </xf>
    <xf numFmtId="2" fontId="37" fillId="3" borderId="12" xfId="0" applyNumberFormat="1" applyFont="1" applyFill="1" applyBorder="1" applyAlignment="1">
      <alignment horizontal="center" vertical="center"/>
    </xf>
    <xf numFmtId="0" fontId="37" fillId="3" borderId="12" xfId="0" applyFont="1" applyFill="1" applyBorder="1" applyAlignment="1">
      <alignment horizontal="center" vertical="center" wrapText="1"/>
    </xf>
    <xf numFmtId="0" fontId="37" fillId="3" borderId="0" xfId="0" applyFont="1" applyFill="1" applyAlignment="1">
      <alignment horizontal="left" vertical="center"/>
    </xf>
    <xf numFmtId="0" fontId="38" fillId="3" borderId="39" xfId="0" applyFont="1" applyFill="1" applyBorder="1" applyAlignment="1">
      <alignment horizontal="center" vertical="center"/>
    </xf>
    <xf numFmtId="0" fontId="33" fillId="3" borderId="49" xfId="0" applyFont="1" applyFill="1" applyBorder="1" applyAlignment="1">
      <alignment horizontal="left" vertical="center"/>
    </xf>
    <xf numFmtId="2" fontId="0" fillId="3" borderId="0" xfId="0" applyNumberFormat="1" applyFill="1" applyAlignment="1">
      <alignment horizontal="left"/>
    </xf>
    <xf numFmtId="0" fontId="13" fillId="3" borderId="0" xfId="0" applyFont="1" applyFill="1" applyAlignment="1">
      <alignment horizontal="center" vertical="center"/>
    </xf>
    <xf numFmtId="1" fontId="21" fillId="0" borderId="0" xfId="0" applyNumberFormat="1" applyFont="1" applyAlignment="1">
      <alignment horizontal="center" vertical="center"/>
    </xf>
    <xf numFmtId="0" fontId="39" fillId="0" borderId="0" xfId="0" applyFont="1"/>
    <xf numFmtId="2" fontId="33" fillId="0" borderId="12" xfId="0" applyNumberFormat="1" applyFont="1" applyBorder="1" applyAlignment="1">
      <alignment horizontal="center"/>
    </xf>
    <xf numFmtId="0" fontId="33" fillId="0" borderId="12" xfId="0" applyFont="1" applyBorder="1" applyAlignment="1">
      <alignment horizontal="center"/>
    </xf>
    <xf numFmtId="0" fontId="39" fillId="0" borderId="0" xfId="0" applyFont="1" applyAlignment="1">
      <alignment horizontal="left"/>
    </xf>
    <xf numFmtId="0" fontId="25" fillId="0" borderId="0" xfId="0" applyFont="1" applyAlignment="1">
      <alignment horizontal="center" vertical="top" wrapText="1"/>
    </xf>
    <xf numFmtId="0" fontId="12" fillId="0" borderId="0" xfId="0" applyFont="1" applyAlignment="1">
      <alignment horizontal="center" vertical="top" wrapText="1"/>
    </xf>
    <xf numFmtId="2" fontId="25" fillId="0" borderId="0" xfId="0" applyNumberFormat="1" applyFont="1" applyAlignment="1">
      <alignment horizontal="center" vertical="top" wrapText="1"/>
    </xf>
    <xf numFmtId="2" fontId="15" fillId="0" borderId="0" xfId="0" applyNumberFormat="1" applyFont="1"/>
    <xf numFmtId="2" fontId="40" fillId="0" borderId="0" xfId="0" applyNumberFormat="1" applyFont="1" applyAlignment="1">
      <alignment horizontal="center"/>
    </xf>
    <xf numFmtId="2" fontId="41" fillId="0" borderId="0" xfId="0" applyNumberFormat="1" applyFont="1" applyAlignment="1">
      <alignment horizontal="center"/>
    </xf>
    <xf numFmtId="0" fontId="40" fillId="0" borderId="0" xfId="0" applyFont="1" applyAlignment="1">
      <alignment horizontal="center"/>
    </xf>
    <xf numFmtId="0" fontId="26" fillId="0" borderId="0" xfId="0" applyFont="1" applyAlignment="1">
      <alignment horizontal="center" vertical="center" wrapText="1" shrinkToFit="1"/>
    </xf>
    <xf numFmtId="2" fontId="40" fillId="0" borderId="0" xfId="0" applyNumberFormat="1" applyFont="1" applyAlignment="1">
      <alignment horizontal="center" vertical="center"/>
    </xf>
    <xf numFmtId="0" fontId="0" fillId="0" borderId="0" xfId="0" applyAlignment="1">
      <alignment wrapText="1"/>
    </xf>
    <xf numFmtId="0" fontId="38" fillId="0" borderId="0" xfId="0" applyFont="1" applyAlignment="1">
      <alignment horizontal="center"/>
    </xf>
    <xf numFmtId="0" fontId="12" fillId="0" borderId="15" xfId="0" applyFont="1" applyBorder="1" applyAlignment="1">
      <alignment horizontal="center" vertical="center" wrapText="1"/>
    </xf>
    <xf numFmtId="2" fontId="12" fillId="0" borderId="15" xfId="0" applyNumberFormat="1" applyFont="1" applyBorder="1" applyAlignment="1">
      <alignment horizontal="center" vertical="center" wrapText="1"/>
    </xf>
    <xf numFmtId="0" fontId="12" fillId="0" borderId="27" xfId="0" applyFont="1" applyBorder="1" applyAlignment="1">
      <alignment horizontal="center" vertical="center" wrapText="1"/>
    </xf>
    <xf numFmtId="0" fontId="0" fillId="0" borderId="14" xfId="0" applyBorder="1"/>
    <xf numFmtId="0" fontId="18" fillId="0" borderId="15" xfId="0" applyFont="1" applyBorder="1" applyAlignment="1">
      <alignment horizontal="center"/>
    </xf>
    <xf numFmtId="0" fontId="18" fillId="0" borderId="30" xfId="0" applyFont="1" applyBorder="1"/>
    <xf numFmtId="0" fontId="0" fillId="0" borderId="15" xfId="0" applyBorder="1"/>
    <xf numFmtId="0" fontId="18" fillId="0" borderId="26" xfId="0" applyFont="1" applyBorder="1" applyAlignment="1">
      <alignment horizontal="center"/>
    </xf>
    <xf numFmtId="0" fontId="18" fillId="0" borderId="0" xfId="0" applyFont="1" applyAlignment="1">
      <alignment horizontal="center"/>
    </xf>
    <xf numFmtId="0" fontId="0" fillId="0" borderId="17" xfId="0" applyBorder="1"/>
    <xf numFmtId="0" fontId="0" fillId="0" borderId="18" xfId="0" applyBorder="1"/>
    <xf numFmtId="0" fontId="0" fillId="0" borderId="35" xfId="0" applyBorder="1"/>
    <xf numFmtId="0" fontId="0" fillId="0" borderId="66" xfId="0" applyBorder="1"/>
    <xf numFmtId="0" fontId="0" fillId="0" borderId="25" xfId="0" applyBorder="1"/>
    <xf numFmtId="0" fontId="0" fillId="0" borderId="19" xfId="0" applyBorder="1"/>
    <xf numFmtId="2" fontId="0" fillId="0" borderId="19" xfId="0" applyNumberFormat="1" applyBorder="1" applyAlignment="1">
      <alignment horizontal="center"/>
    </xf>
    <xf numFmtId="2" fontId="0" fillId="0" borderId="20" xfId="0" applyNumberFormat="1" applyBorder="1" applyAlignment="1">
      <alignment horizontal="center"/>
    </xf>
    <xf numFmtId="0" fontId="0" fillId="0" borderId="60" xfId="0" applyBorder="1" applyAlignment="1">
      <alignment horizontal="center"/>
    </xf>
    <xf numFmtId="0" fontId="0" fillId="0" borderId="20" xfId="0" applyBorder="1"/>
    <xf numFmtId="2" fontId="0" fillId="0" borderId="20" xfId="0" applyNumberFormat="1" applyBorder="1" applyAlignment="1">
      <alignment horizontal="center" vertical="center"/>
    </xf>
    <xf numFmtId="2" fontId="15" fillId="0" borderId="10" xfId="0" applyNumberFormat="1" applyFont="1" applyBorder="1" applyAlignment="1">
      <alignment horizontal="center" vertical="center"/>
    </xf>
    <xf numFmtId="2" fontId="0" fillId="0" borderId="10" xfId="0" applyNumberFormat="1" applyBorder="1" applyAlignment="1">
      <alignment horizontal="center" vertical="center"/>
    </xf>
    <xf numFmtId="2" fontId="0" fillId="0" borderId="60" xfId="0" applyNumberFormat="1" applyBorder="1" applyAlignment="1">
      <alignment horizontal="center"/>
    </xf>
    <xf numFmtId="2" fontId="15" fillId="0" borderId="20" xfId="0" applyNumberFormat="1" applyFont="1" applyBorder="1" applyAlignment="1">
      <alignment horizontal="center"/>
    </xf>
    <xf numFmtId="2" fontId="18" fillId="0" borderId="60" xfId="0" applyNumberFormat="1" applyFont="1" applyBorder="1" applyAlignment="1">
      <alignment horizontal="center"/>
    </xf>
    <xf numFmtId="2" fontId="29" fillId="0" borderId="0" xfId="0" applyNumberFormat="1" applyFont="1"/>
    <xf numFmtId="0" fontId="29" fillId="0" borderId="0" xfId="0" applyFont="1"/>
    <xf numFmtId="0" fontId="0" fillId="0" borderId="55" xfId="0" applyBorder="1"/>
    <xf numFmtId="0" fontId="0" fillId="0" borderId="55" xfId="0" applyBorder="1" applyAlignment="1">
      <alignment horizontal="center"/>
    </xf>
    <xf numFmtId="0" fontId="0" fillId="0" borderId="56" xfId="0" applyBorder="1" applyAlignment="1">
      <alignment horizontal="center"/>
    </xf>
    <xf numFmtId="0" fontId="0" fillId="0" borderId="63" xfId="0" applyBorder="1"/>
    <xf numFmtId="0" fontId="0" fillId="0" borderId="56" xfId="0" applyBorder="1"/>
    <xf numFmtId="0" fontId="0" fillId="0" borderId="56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2" fontId="18" fillId="0" borderId="14" xfId="0" applyNumberFormat="1" applyFont="1" applyBorder="1" applyAlignment="1">
      <alignment horizontal="center" vertical="center"/>
    </xf>
    <xf numFmtId="2" fontId="18" fillId="0" borderId="15" xfId="0" applyNumberFormat="1" applyFont="1" applyBorder="1" applyAlignment="1">
      <alignment horizontal="center" vertical="center"/>
    </xf>
    <xf numFmtId="0" fontId="18" fillId="0" borderId="15" xfId="0" applyFont="1" applyBorder="1" applyAlignment="1">
      <alignment horizontal="center" vertical="center"/>
    </xf>
    <xf numFmtId="0" fontId="18" fillId="0" borderId="26" xfId="0" applyFont="1" applyBorder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0" fillId="0" borderId="21" xfId="0" applyBorder="1"/>
    <xf numFmtId="0" fontId="0" fillId="0" borderId="15" xfId="0" applyBorder="1" applyAlignment="1">
      <alignment horizontal="center" vertical="center"/>
    </xf>
    <xf numFmtId="0" fontId="18" fillId="0" borderId="29" xfId="0" applyFont="1" applyBorder="1"/>
    <xf numFmtId="0" fontId="0" fillId="0" borderId="78" xfId="0" applyBorder="1"/>
    <xf numFmtId="0" fontId="18" fillId="0" borderId="39" xfId="0" applyFont="1" applyBorder="1"/>
    <xf numFmtId="2" fontId="18" fillId="0" borderId="25" xfId="0" applyNumberFormat="1" applyFont="1" applyBorder="1" applyAlignment="1">
      <alignment horizontal="center"/>
    </xf>
    <xf numFmtId="2" fontId="18" fillId="0" borderId="40" xfId="0" applyNumberFormat="1" applyFont="1" applyBorder="1" applyAlignment="1">
      <alignment horizontal="center"/>
    </xf>
    <xf numFmtId="0" fontId="18" fillId="0" borderId="0" xfId="0" applyFont="1"/>
    <xf numFmtId="2" fontId="29" fillId="0" borderId="0" xfId="0" applyNumberFormat="1" applyFont="1" applyAlignment="1">
      <alignment horizontal="center"/>
    </xf>
    <xf numFmtId="2" fontId="18" fillId="0" borderId="0" xfId="0" applyNumberFormat="1" applyFont="1" applyAlignment="1">
      <alignment horizontal="center"/>
    </xf>
    <xf numFmtId="0" fontId="18" fillId="0" borderId="70" xfId="0" applyFont="1" applyBorder="1"/>
    <xf numFmtId="0" fontId="0" fillId="0" borderId="72" xfId="0" applyBorder="1"/>
    <xf numFmtId="0" fontId="18" fillId="0" borderId="14" xfId="0" applyFont="1" applyBorder="1"/>
    <xf numFmtId="2" fontId="18" fillId="0" borderId="26" xfId="0" applyNumberFormat="1" applyFont="1" applyBorder="1" applyAlignment="1">
      <alignment horizontal="center" vertical="center"/>
    </xf>
    <xf numFmtId="166" fontId="0" fillId="0" borderId="0" xfId="0" applyNumberFormat="1"/>
    <xf numFmtId="0" fontId="0" fillId="0" borderId="12" xfId="0" applyBorder="1"/>
    <xf numFmtId="0" fontId="15" fillId="0" borderId="12" xfId="0" applyFont="1" applyBorder="1"/>
    <xf numFmtId="0" fontId="0" fillId="16" borderId="0" xfId="0" applyFill="1"/>
    <xf numFmtId="0" fontId="7" fillId="5" borderId="0" xfId="0" applyFont="1" applyFill="1" applyAlignment="1">
      <alignment horizontal="right"/>
    </xf>
    <xf numFmtId="0" fontId="40" fillId="0" borderId="15" xfId="0" applyFont="1" applyBorder="1" applyAlignment="1">
      <alignment horizontal="center" vertical="center" wrapText="1"/>
    </xf>
    <xf numFmtId="0" fontId="40" fillId="0" borderId="15" xfId="0" applyFont="1" applyBorder="1" applyAlignment="1">
      <alignment horizontal="center" vertical="center"/>
    </xf>
    <xf numFmtId="0" fontId="7" fillId="0" borderId="61" xfId="0" applyFont="1" applyBorder="1" applyAlignment="1">
      <alignment horizontal="left" vertical="center" wrapText="1"/>
    </xf>
    <xf numFmtId="0" fontId="7" fillId="0" borderId="53" xfId="0" applyFont="1" applyBorder="1" applyAlignment="1">
      <alignment horizontal="left" vertical="top" wrapText="1"/>
    </xf>
    <xf numFmtId="0" fontId="7" fillId="0" borderId="53" xfId="0" applyFont="1" applyBorder="1" applyAlignment="1">
      <alignment vertical="center" wrapText="1"/>
    </xf>
    <xf numFmtId="0" fontId="10" fillId="0" borderId="53" xfId="0" applyFont="1" applyBorder="1" applyAlignment="1">
      <alignment horizontal="center" vertical="center"/>
    </xf>
    <xf numFmtId="0" fontId="10" fillId="0" borderId="33" xfId="0" applyFont="1" applyBorder="1" applyAlignment="1">
      <alignment horizontal="center" vertical="center"/>
    </xf>
    <xf numFmtId="0" fontId="7" fillId="0" borderId="59" xfId="0" applyFont="1" applyBorder="1" applyAlignment="1">
      <alignment horizontal="left" vertical="center" wrapText="1"/>
    </xf>
    <xf numFmtId="0" fontId="7" fillId="0" borderId="12" xfId="0" applyFont="1" applyBorder="1" applyAlignment="1">
      <alignment horizontal="left" vertical="top" wrapText="1"/>
    </xf>
    <xf numFmtId="0" fontId="10" fillId="0" borderId="12" xfId="0" applyFont="1" applyBorder="1" applyAlignment="1">
      <alignment horizontal="center" vertical="center"/>
    </xf>
    <xf numFmtId="0" fontId="10" fillId="0" borderId="36" xfId="0" applyFont="1" applyBorder="1" applyAlignment="1">
      <alignment horizontal="center" vertical="center"/>
    </xf>
    <xf numFmtId="0" fontId="0" fillId="0" borderId="12" xfId="0" applyBorder="1" applyAlignment="1">
      <alignment vertical="center" wrapText="1"/>
    </xf>
    <xf numFmtId="0" fontId="7" fillId="0" borderId="59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left" vertical="center" wrapText="1"/>
    </xf>
    <xf numFmtId="2" fontId="24" fillId="5" borderId="0" xfId="0" applyNumberFormat="1" applyFont="1" applyFill="1" applyAlignment="1">
      <alignment horizontal="center" vertical="center" wrapText="1"/>
    </xf>
    <xf numFmtId="0" fontId="7" fillId="0" borderId="14" xfId="0" applyFont="1" applyBorder="1" applyAlignment="1">
      <alignment horizontal="center" vertical="center" wrapText="1"/>
    </xf>
    <xf numFmtId="0" fontId="7" fillId="0" borderId="26" xfId="0" applyFont="1" applyBorder="1" applyAlignment="1">
      <alignment horizontal="center" vertical="center" wrapText="1"/>
    </xf>
    <xf numFmtId="0" fontId="7" fillId="0" borderId="17" xfId="0" applyFont="1" applyBorder="1" applyAlignment="1">
      <alignment vertical="center" wrapText="1"/>
    </xf>
    <xf numFmtId="0" fontId="7" fillId="0" borderId="16" xfId="0" applyFont="1" applyBorder="1" applyAlignment="1">
      <alignment horizontal="center" vertical="center" wrapText="1"/>
    </xf>
    <xf numFmtId="0" fontId="5" fillId="0" borderId="69" xfId="1" applyFont="1" applyBorder="1" applyAlignment="1" applyProtection="1">
      <alignment horizontal="center" vertical="center"/>
    </xf>
    <xf numFmtId="0" fontId="7" fillId="0" borderId="23" xfId="0" applyFont="1" applyBorder="1" applyAlignment="1">
      <alignment vertical="center" wrapText="1"/>
    </xf>
    <xf numFmtId="0" fontId="7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left" vertical="top" wrapText="1"/>
    </xf>
    <xf numFmtId="0" fontId="4" fillId="0" borderId="10" xfId="0" applyFont="1" applyBorder="1" applyAlignment="1">
      <alignment horizontal="left" vertical="top" wrapText="1"/>
    </xf>
    <xf numFmtId="0" fontId="4" fillId="0" borderId="11" xfId="0" applyFont="1" applyBorder="1" applyAlignment="1">
      <alignment horizontal="left" vertical="top" wrapText="1"/>
    </xf>
    <xf numFmtId="0" fontId="4" fillId="0" borderId="12" xfId="0" applyFont="1" applyBorder="1" applyAlignment="1">
      <alignment horizontal="center"/>
    </xf>
    <xf numFmtId="0" fontId="4" fillId="0" borderId="12" xfId="0" applyFont="1" applyBorder="1" applyAlignment="1">
      <alignment horizontal="left"/>
    </xf>
    <xf numFmtId="0" fontId="10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wrapText="1"/>
    </xf>
    <xf numFmtId="0" fontId="7" fillId="0" borderId="0" xfId="0" applyFont="1" applyAlignment="1">
      <alignment horizontal="justify" wrapText="1"/>
    </xf>
    <xf numFmtId="0" fontId="10" fillId="0" borderId="13" xfId="0" applyFont="1" applyBorder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14" fillId="0" borderId="25" xfId="0" applyFont="1" applyBorder="1" applyAlignment="1">
      <alignment horizontal="center" vertical="center" wrapText="1"/>
    </xf>
    <xf numFmtId="0" fontId="14" fillId="0" borderId="21" xfId="0" applyFont="1" applyBorder="1" applyAlignment="1">
      <alignment horizontal="center" vertical="center" wrapText="1"/>
    </xf>
    <xf numFmtId="0" fontId="14" fillId="0" borderId="28" xfId="0" applyFont="1" applyBorder="1" applyAlignment="1">
      <alignment horizontal="center" vertical="center" wrapText="1"/>
    </xf>
    <xf numFmtId="0" fontId="14" fillId="0" borderId="14" xfId="0" applyFont="1" applyBorder="1" applyAlignment="1">
      <alignment horizontal="center" vertical="center"/>
    </xf>
    <xf numFmtId="0" fontId="14" fillId="0" borderId="26" xfId="0" applyFont="1" applyBorder="1" applyAlignment="1">
      <alignment horizontal="center" vertical="center"/>
    </xf>
    <xf numFmtId="0" fontId="14" fillId="0" borderId="27" xfId="0" applyFont="1" applyBorder="1" applyAlignment="1">
      <alignment horizontal="center" vertical="center"/>
    </xf>
    <xf numFmtId="164" fontId="14" fillId="0" borderId="14" xfId="2" applyNumberFormat="1" applyFont="1" applyBorder="1" applyAlignment="1">
      <alignment horizontal="center" vertical="center"/>
    </xf>
    <xf numFmtId="164" fontId="14" fillId="0" borderId="27" xfId="2" applyNumberFormat="1" applyFont="1" applyBorder="1" applyAlignment="1">
      <alignment horizontal="center" vertical="center"/>
    </xf>
    <xf numFmtId="0" fontId="14" fillId="0" borderId="14" xfId="0" applyFont="1" applyBorder="1" applyAlignment="1">
      <alignment horizontal="center"/>
    </xf>
    <xf numFmtId="0" fontId="14" fillId="0" borderId="26" xfId="0" applyFont="1" applyBorder="1" applyAlignment="1">
      <alignment horizontal="center"/>
    </xf>
    <xf numFmtId="0" fontId="14" fillId="0" borderId="27" xfId="0" applyFont="1" applyBorder="1" applyAlignment="1">
      <alignment horizontal="center"/>
    </xf>
    <xf numFmtId="2" fontId="14" fillId="0" borderId="14" xfId="0" applyNumberFormat="1" applyFont="1" applyBorder="1" applyAlignment="1">
      <alignment horizontal="center" vertical="center" wrapText="1"/>
    </xf>
    <xf numFmtId="2" fontId="14" fillId="0" borderId="27" xfId="0" applyNumberFormat="1" applyFont="1" applyBorder="1" applyAlignment="1">
      <alignment horizontal="center" vertical="center" wrapText="1"/>
    </xf>
    <xf numFmtId="2" fontId="14" fillId="0" borderId="26" xfId="0" applyNumberFormat="1" applyFont="1" applyBorder="1" applyAlignment="1">
      <alignment horizontal="center" vertical="center" wrapText="1"/>
    </xf>
    <xf numFmtId="2" fontId="14" fillId="0" borderId="14" xfId="0" applyNumberFormat="1" applyFont="1" applyBorder="1" applyAlignment="1">
      <alignment horizontal="center" vertical="center"/>
    </xf>
    <xf numFmtId="2" fontId="14" fillId="0" borderId="26" xfId="0" applyNumberFormat="1" applyFont="1" applyBorder="1" applyAlignment="1">
      <alignment horizontal="center" vertical="center"/>
    </xf>
    <xf numFmtId="2" fontId="14" fillId="0" borderId="27" xfId="0" applyNumberFormat="1" applyFont="1" applyBorder="1" applyAlignment="1">
      <alignment horizontal="center" vertical="center"/>
    </xf>
    <xf numFmtId="0" fontId="21" fillId="0" borderId="0" xfId="0" applyFont="1" applyAlignment="1">
      <alignment horizontal="center"/>
    </xf>
    <xf numFmtId="0" fontId="0" fillId="0" borderId="0" xfId="0"/>
    <xf numFmtId="0" fontId="10" fillId="0" borderId="39" xfId="0" applyFont="1" applyBorder="1" applyAlignment="1">
      <alignment horizontal="center" vertical="center" shrinkToFit="1"/>
    </xf>
    <xf numFmtId="0" fontId="10" fillId="0" borderId="22" xfId="0" applyFont="1" applyBorder="1" applyAlignment="1">
      <alignment horizontal="center" vertical="center" shrinkToFit="1"/>
    </xf>
    <xf numFmtId="0" fontId="10" fillId="0" borderId="25" xfId="0" applyFont="1" applyBorder="1" applyAlignment="1">
      <alignment horizontal="left" vertical="center" wrapText="1"/>
    </xf>
    <xf numFmtId="0" fontId="10" fillId="0" borderId="21" xfId="0" applyFont="1" applyBorder="1" applyAlignment="1">
      <alignment horizontal="left" vertical="center" wrapText="1"/>
    </xf>
    <xf numFmtId="0" fontId="21" fillId="3" borderId="26" xfId="0" applyFont="1" applyFill="1" applyBorder="1" applyAlignment="1">
      <alignment horizontal="center"/>
    </xf>
    <xf numFmtId="0" fontId="21" fillId="3" borderId="14" xfId="0" applyFont="1" applyFill="1" applyBorder="1" applyAlignment="1">
      <alignment horizontal="center"/>
    </xf>
    <xf numFmtId="0" fontId="21" fillId="3" borderId="27" xfId="0" applyFont="1" applyFill="1" applyBorder="1" applyAlignment="1">
      <alignment horizontal="center"/>
    </xf>
    <xf numFmtId="0" fontId="21" fillId="0" borderId="14" xfId="0" applyFont="1" applyBorder="1" applyAlignment="1">
      <alignment horizontal="center"/>
    </xf>
    <xf numFmtId="0" fontId="21" fillId="0" borderId="26" xfId="0" applyFont="1" applyBorder="1" applyAlignment="1">
      <alignment horizontal="center"/>
    </xf>
    <xf numFmtId="0" fontId="21" fillId="0" borderId="27" xfId="0" applyFont="1" applyBorder="1" applyAlignment="1">
      <alignment horizontal="center"/>
    </xf>
    <xf numFmtId="0" fontId="10" fillId="0" borderId="39" xfId="0" applyFont="1" applyBorder="1" applyAlignment="1">
      <alignment horizontal="center" vertical="center" wrapText="1"/>
    </xf>
    <xf numFmtId="0" fontId="10" fillId="0" borderId="22" xfId="0" applyFont="1" applyBorder="1" applyAlignment="1">
      <alignment horizontal="center" vertical="center" wrapText="1"/>
    </xf>
    <xf numFmtId="0" fontId="10" fillId="3" borderId="25" xfId="0" applyFont="1" applyFill="1" applyBorder="1" applyAlignment="1">
      <alignment horizontal="center" vertical="center"/>
    </xf>
    <xf numFmtId="0" fontId="10" fillId="3" borderId="21" xfId="0" applyFont="1" applyFill="1" applyBorder="1" applyAlignment="1">
      <alignment horizontal="center" vertical="center"/>
    </xf>
    <xf numFmtId="0" fontId="10" fillId="3" borderId="39" xfId="0" applyFont="1" applyFill="1" applyBorder="1" applyAlignment="1">
      <alignment horizontal="center" vertical="center"/>
    </xf>
    <xf numFmtId="0" fontId="0" fillId="0" borderId="40" xfId="0" applyBorder="1" applyAlignment="1">
      <alignment horizontal="center" vertical="center"/>
    </xf>
    <xf numFmtId="0" fontId="0" fillId="0" borderId="41" xfId="0" applyBorder="1" applyAlignment="1">
      <alignment horizontal="center" vertical="center"/>
    </xf>
    <xf numFmtId="0" fontId="10" fillId="3" borderId="22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46" xfId="0" applyBorder="1" applyAlignment="1">
      <alignment horizontal="center" vertical="center"/>
    </xf>
    <xf numFmtId="0" fontId="0" fillId="0" borderId="48" xfId="0" applyBorder="1" applyAlignment="1">
      <alignment horizontal="center" vertical="center" wrapText="1"/>
    </xf>
    <xf numFmtId="0" fontId="14" fillId="3" borderId="42" xfId="0" applyFont="1" applyFill="1" applyBorder="1" applyAlignment="1">
      <alignment horizontal="center" vertical="center" wrapText="1"/>
    </xf>
    <xf numFmtId="0" fontId="14" fillId="3" borderId="5" xfId="0" applyFont="1" applyFill="1" applyBorder="1" applyAlignment="1">
      <alignment horizontal="center" vertical="center" wrapText="1"/>
    </xf>
    <xf numFmtId="0" fontId="14" fillId="3" borderId="34" xfId="0" applyFont="1" applyFill="1" applyBorder="1" applyAlignment="1">
      <alignment horizontal="center"/>
    </xf>
    <xf numFmtId="0" fontId="14" fillId="3" borderId="43" xfId="0" applyFont="1" applyFill="1" applyBorder="1" applyAlignment="1">
      <alignment horizontal="center"/>
    </xf>
    <xf numFmtId="0" fontId="14" fillId="3" borderId="44" xfId="0" applyFont="1" applyFill="1" applyBorder="1" applyAlignment="1">
      <alignment horizontal="center" vertical="center" wrapText="1"/>
    </xf>
    <xf numFmtId="0" fontId="14" fillId="3" borderId="47" xfId="0" applyFont="1" applyFill="1" applyBorder="1" applyAlignment="1">
      <alignment horizontal="center" vertical="center" wrapText="1"/>
    </xf>
    <xf numFmtId="0" fontId="14" fillId="3" borderId="45" xfId="0" applyFont="1" applyFill="1" applyBorder="1" applyAlignment="1">
      <alignment horizontal="center"/>
    </xf>
    <xf numFmtId="0" fontId="14" fillId="0" borderId="44" xfId="0" applyFont="1" applyBorder="1" applyAlignment="1">
      <alignment horizontal="center" vertical="center" wrapText="1"/>
    </xf>
    <xf numFmtId="0" fontId="14" fillId="0" borderId="47" xfId="0" applyFont="1" applyBorder="1" applyAlignment="1">
      <alignment horizontal="center" vertical="center" wrapText="1"/>
    </xf>
    <xf numFmtId="0" fontId="14" fillId="0" borderId="34" xfId="0" applyFont="1" applyBorder="1" applyAlignment="1">
      <alignment horizontal="center"/>
    </xf>
    <xf numFmtId="0" fontId="14" fillId="0" borderId="43" xfId="0" applyFont="1" applyBorder="1" applyAlignment="1">
      <alignment horizontal="center"/>
    </xf>
    <xf numFmtId="0" fontId="14" fillId="0" borderId="45" xfId="0" applyFont="1" applyBorder="1" applyAlignment="1">
      <alignment horizontal="center"/>
    </xf>
    <xf numFmtId="0" fontId="0" fillId="0" borderId="42" xfId="0" applyBorder="1" applyAlignment="1">
      <alignment horizontal="center" wrapText="1"/>
    </xf>
    <xf numFmtId="0" fontId="0" fillId="0" borderId="5" xfId="0" applyBorder="1" applyAlignment="1">
      <alignment horizontal="center" wrapText="1"/>
    </xf>
    <xf numFmtId="0" fontId="0" fillId="0" borderId="8" xfId="0" applyBorder="1" applyAlignment="1">
      <alignment horizontal="center" wrapText="1"/>
    </xf>
    <xf numFmtId="0" fontId="0" fillId="0" borderId="51" xfId="0" applyBorder="1" applyAlignment="1">
      <alignment horizontal="center"/>
    </xf>
    <xf numFmtId="0" fontId="0" fillId="0" borderId="57" xfId="0" applyBorder="1" applyAlignment="1">
      <alignment horizontal="center"/>
    </xf>
    <xf numFmtId="0" fontId="0" fillId="0" borderId="65" xfId="0" applyBorder="1" applyAlignment="1">
      <alignment horizontal="center"/>
    </xf>
    <xf numFmtId="0" fontId="0" fillId="0" borderId="52" xfId="0" applyBorder="1" applyAlignment="1">
      <alignment horizontal="center"/>
    </xf>
    <xf numFmtId="0" fontId="0" fillId="0" borderId="58" xfId="0" applyBorder="1" applyAlignment="1">
      <alignment horizontal="center"/>
    </xf>
    <xf numFmtId="0" fontId="0" fillId="0" borderId="69" xfId="0" applyBorder="1" applyAlignment="1">
      <alignment horizontal="center"/>
    </xf>
    <xf numFmtId="0" fontId="7" fillId="0" borderId="55" xfId="0" applyFont="1" applyBorder="1" applyAlignment="1">
      <alignment horizontal="left" vertical="center" wrapText="1"/>
    </xf>
    <xf numFmtId="0" fontId="0" fillId="0" borderId="22" xfId="0" applyBorder="1" applyAlignment="1">
      <alignment horizontal="left" vertical="center" wrapText="1"/>
    </xf>
    <xf numFmtId="0" fontId="0" fillId="0" borderId="17" xfId="0" applyBorder="1" applyAlignment="1">
      <alignment horizontal="left" vertical="center" wrapText="1"/>
    </xf>
    <xf numFmtId="2" fontId="10" fillId="0" borderId="56" xfId="0" applyNumberFormat="1" applyFont="1" applyBorder="1" applyAlignment="1">
      <alignment horizontal="center" vertical="center"/>
    </xf>
    <xf numFmtId="2" fontId="10" fillId="0" borderId="21" xfId="0" applyNumberFormat="1" applyFont="1" applyBorder="1" applyAlignment="1">
      <alignment horizontal="center" vertical="center"/>
    </xf>
    <xf numFmtId="2" fontId="10" fillId="0" borderId="18" xfId="0" applyNumberFormat="1" applyFont="1" applyBorder="1" applyAlignment="1">
      <alignment horizontal="center" vertical="center"/>
    </xf>
    <xf numFmtId="0" fontId="7" fillId="6" borderId="21" xfId="0" applyFont="1" applyFill="1" applyBorder="1" applyAlignment="1">
      <alignment horizontal="center" vertical="center"/>
    </xf>
    <xf numFmtId="0" fontId="0" fillId="6" borderId="21" xfId="0" applyFill="1" applyBorder="1" applyAlignment="1">
      <alignment horizontal="center" vertical="center"/>
    </xf>
    <xf numFmtId="0" fontId="0" fillId="6" borderId="56" xfId="0" applyFill="1" applyBorder="1" applyAlignment="1">
      <alignment horizontal="center" vertical="center"/>
    </xf>
    <xf numFmtId="0" fontId="0" fillId="6" borderId="18" xfId="0" applyFill="1" applyBorder="1" applyAlignment="1">
      <alignment horizontal="center" vertical="center"/>
    </xf>
    <xf numFmtId="0" fontId="7" fillId="6" borderId="56" xfId="0" applyFont="1" applyFill="1" applyBorder="1" applyAlignment="1">
      <alignment horizontal="center" vertical="center"/>
    </xf>
    <xf numFmtId="0" fontId="7" fillId="6" borderId="18" xfId="0" applyFont="1" applyFill="1" applyBorder="1" applyAlignment="1">
      <alignment horizontal="center" vertical="center"/>
    </xf>
    <xf numFmtId="0" fontId="8" fillId="3" borderId="5" xfId="0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71" xfId="0" applyBorder="1" applyAlignment="1">
      <alignment horizontal="center" vertical="center" wrapText="1"/>
    </xf>
    <xf numFmtId="0" fontId="8" fillId="3" borderId="57" xfId="0" applyFont="1" applyFill="1" applyBorder="1" applyAlignment="1">
      <alignment horizontal="center" vertical="center" wrapText="1"/>
    </xf>
    <xf numFmtId="0" fontId="0" fillId="0" borderId="57" xfId="0" applyBorder="1" applyAlignment="1">
      <alignment horizontal="center" vertical="center" wrapText="1"/>
    </xf>
    <xf numFmtId="0" fontId="0" fillId="0" borderId="75" xfId="0" applyBorder="1" applyAlignment="1">
      <alignment horizontal="center" vertical="center" wrapText="1"/>
    </xf>
    <xf numFmtId="0" fontId="8" fillId="3" borderId="4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72" xfId="0" applyBorder="1" applyAlignment="1">
      <alignment horizontal="center" vertical="center" wrapText="1"/>
    </xf>
    <xf numFmtId="0" fontId="0" fillId="0" borderId="74" xfId="0" applyBorder="1" applyAlignment="1">
      <alignment horizontal="left" vertical="center" wrapText="1"/>
    </xf>
    <xf numFmtId="2" fontId="10" fillId="0" borderId="28" xfId="0" applyNumberFormat="1" applyFont="1" applyBorder="1" applyAlignment="1">
      <alignment horizontal="center" vertical="center"/>
    </xf>
    <xf numFmtId="0" fontId="7" fillId="6" borderId="28" xfId="0" applyFont="1" applyFill="1" applyBorder="1" applyAlignment="1">
      <alignment horizontal="center" vertical="center"/>
    </xf>
    <xf numFmtId="0" fontId="7" fillId="0" borderId="39" xfId="0" applyFont="1" applyBorder="1" applyAlignment="1">
      <alignment horizontal="left" vertical="center" wrapText="1"/>
    </xf>
    <xf numFmtId="0" fontId="0" fillId="0" borderId="22" xfId="0" applyBorder="1" applyAlignment="1">
      <alignment vertical="center"/>
    </xf>
    <xf numFmtId="0" fontId="0" fillId="0" borderId="74" xfId="0" applyBorder="1" applyAlignment="1">
      <alignment vertical="center"/>
    </xf>
    <xf numFmtId="0" fontId="8" fillId="0" borderId="22" xfId="0" applyFont="1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0" fillId="0" borderId="74" xfId="0" applyBorder="1" applyAlignment="1">
      <alignment horizontal="center" vertical="center" wrapText="1"/>
    </xf>
    <xf numFmtId="0" fontId="8" fillId="0" borderId="57" xfId="0" applyFont="1" applyBorder="1" applyAlignment="1">
      <alignment horizontal="center" vertical="center" wrapText="1"/>
    </xf>
    <xf numFmtId="0" fontId="8" fillId="0" borderId="46" xfId="0" applyFont="1" applyBorder="1" applyAlignment="1">
      <alignment horizontal="center" vertical="center" wrapText="1"/>
    </xf>
    <xf numFmtId="0" fontId="0" fillId="0" borderId="46" xfId="0" applyBorder="1" applyAlignment="1">
      <alignment horizontal="center" vertical="center" wrapText="1"/>
    </xf>
    <xf numFmtId="2" fontId="10" fillId="0" borderId="25" xfId="0" applyNumberFormat="1" applyFont="1" applyBorder="1" applyAlignment="1">
      <alignment horizontal="center" vertical="center" wrapText="1"/>
    </xf>
    <xf numFmtId="0" fontId="10" fillId="0" borderId="21" xfId="0" applyFont="1" applyBorder="1" applyAlignment="1">
      <alignment horizontal="center" vertical="center" wrapText="1"/>
    </xf>
    <xf numFmtId="0" fontId="10" fillId="0" borderId="18" xfId="0" applyFont="1" applyBorder="1" applyAlignment="1">
      <alignment horizontal="center" vertical="center" wrapText="1"/>
    </xf>
    <xf numFmtId="0" fontId="7" fillId="0" borderId="22" xfId="0" applyFont="1" applyBorder="1" applyAlignment="1">
      <alignment horizontal="center" vertical="center" wrapText="1"/>
    </xf>
    <xf numFmtId="0" fontId="7" fillId="0" borderId="17" xfId="0" applyFont="1" applyBorder="1" applyAlignment="1">
      <alignment horizontal="center" vertical="center" wrapText="1"/>
    </xf>
    <xf numFmtId="0" fontId="7" fillId="0" borderId="46" xfId="0" applyFont="1" applyBorder="1" applyAlignment="1">
      <alignment horizontal="center" vertical="center"/>
    </xf>
    <xf numFmtId="0" fontId="0" fillId="0" borderId="66" xfId="0" applyBorder="1" applyAlignment="1">
      <alignment horizontal="center" vertical="center"/>
    </xf>
    <xf numFmtId="0" fontId="7" fillId="0" borderId="55" xfId="0" applyFont="1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/>
    </xf>
    <xf numFmtId="0" fontId="7" fillId="0" borderId="63" xfId="0" applyFont="1" applyBorder="1" applyAlignment="1">
      <alignment horizontal="center" vertical="center"/>
    </xf>
    <xf numFmtId="0" fontId="10" fillId="0" borderId="21" xfId="0" applyFont="1" applyBorder="1" applyAlignment="1">
      <alignment horizontal="center" vertical="center"/>
    </xf>
    <xf numFmtId="0" fontId="10" fillId="0" borderId="18" xfId="0" applyFont="1" applyBorder="1" applyAlignment="1">
      <alignment horizontal="center" vertical="center"/>
    </xf>
    <xf numFmtId="0" fontId="7" fillId="0" borderId="56" xfId="0" applyFont="1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7" fillId="0" borderId="66" xfId="0" applyFont="1" applyBorder="1" applyAlignment="1">
      <alignment horizontal="center" vertical="center"/>
    </xf>
    <xf numFmtId="0" fontId="7" fillId="0" borderId="74" xfId="0" applyFont="1" applyBorder="1" applyAlignment="1">
      <alignment horizontal="center" vertical="center" wrapText="1"/>
    </xf>
    <xf numFmtId="0" fontId="7" fillId="0" borderId="21" xfId="0" applyFont="1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8" fillId="0" borderId="47" xfId="0" applyFont="1" applyBorder="1" applyAlignment="1">
      <alignment horizontal="center" vertical="center" wrapText="1"/>
    </xf>
    <xf numFmtId="0" fontId="8" fillId="0" borderId="70" xfId="0" applyFont="1" applyBorder="1" applyAlignment="1">
      <alignment horizontal="center" vertical="center" wrapText="1"/>
    </xf>
    <xf numFmtId="0" fontId="8" fillId="0" borderId="75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72" xfId="0" applyFont="1" applyBorder="1" applyAlignment="1">
      <alignment horizontal="center" vertical="center" wrapText="1"/>
    </xf>
    <xf numFmtId="0" fontId="26" fillId="0" borderId="56" xfId="0" applyFont="1" applyBorder="1" applyAlignment="1">
      <alignment horizontal="left" vertical="center" wrapText="1"/>
    </xf>
    <xf numFmtId="0" fontId="26" fillId="0" borderId="21" xfId="0" applyFont="1" applyBorder="1" applyAlignment="1">
      <alignment horizontal="left" vertical="center" wrapText="1"/>
    </xf>
    <xf numFmtId="0" fontId="26" fillId="0" borderId="18" xfId="0" applyFont="1" applyBorder="1" applyAlignment="1">
      <alignment horizontal="left" vertical="center" wrapText="1"/>
    </xf>
    <xf numFmtId="0" fontId="7" fillId="0" borderId="56" xfId="0" applyFont="1" applyBorder="1" applyAlignment="1">
      <alignment horizontal="left" vertical="center"/>
    </xf>
    <xf numFmtId="0" fontId="7" fillId="0" borderId="21" xfId="0" applyFont="1" applyBorder="1" applyAlignment="1">
      <alignment horizontal="left" vertical="center"/>
    </xf>
    <xf numFmtId="0" fontId="7" fillId="0" borderId="18" xfId="0" applyFont="1" applyBorder="1" applyAlignment="1">
      <alignment horizontal="left" vertical="center"/>
    </xf>
    <xf numFmtId="2" fontId="10" fillId="0" borderId="56" xfId="0" applyNumberFormat="1" applyFont="1" applyBorder="1" applyAlignment="1">
      <alignment horizontal="center" vertical="center" wrapText="1"/>
    </xf>
    <xf numFmtId="2" fontId="10" fillId="0" borderId="21" xfId="0" applyNumberFormat="1" applyFont="1" applyBorder="1" applyAlignment="1">
      <alignment horizontal="center" vertical="center" wrapText="1"/>
    </xf>
    <xf numFmtId="2" fontId="10" fillId="0" borderId="18" xfId="0" applyNumberFormat="1" applyFont="1" applyBorder="1" applyAlignment="1">
      <alignment horizontal="center" vertical="center" wrapText="1"/>
    </xf>
    <xf numFmtId="0" fontId="7" fillId="0" borderId="18" xfId="0" applyFont="1" applyBorder="1" applyAlignment="1">
      <alignment horizontal="center" vertical="center"/>
    </xf>
    <xf numFmtId="0" fontId="7" fillId="0" borderId="21" xfId="0" applyFont="1" applyBorder="1" applyAlignment="1">
      <alignment horizontal="center" vertical="center" wrapText="1"/>
    </xf>
    <xf numFmtId="0" fontId="7" fillId="0" borderId="18" xfId="0" applyFont="1" applyBorder="1" applyAlignment="1">
      <alignment horizontal="center" vertical="center" wrapText="1"/>
    </xf>
    <xf numFmtId="0" fontId="7" fillId="0" borderId="56" xfId="0" applyFont="1" applyBorder="1" applyAlignment="1">
      <alignment horizontal="center" vertical="center" wrapText="1"/>
    </xf>
    <xf numFmtId="165" fontId="10" fillId="0" borderId="56" xfId="0" applyNumberFormat="1" applyFont="1" applyBorder="1" applyAlignment="1">
      <alignment horizontal="center" vertical="center"/>
    </xf>
    <xf numFmtId="0" fontId="8" fillId="0" borderId="44" xfId="0" applyFont="1" applyBorder="1" applyAlignment="1">
      <alignment horizontal="center" vertical="center" wrapText="1"/>
    </xf>
    <xf numFmtId="0" fontId="8" fillId="0" borderId="51" xfId="0" applyFont="1" applyBorder="1" applyAlignment="1">
      <alignment horizontal="center" vertical="center" wrapText="1"/>
    </xf>
    <xf numFmtId="0" fontId="8" fillId="0" borderId="54" xfId="0" applyFont="1" applyBorder="1" applyAlignment="1">
      <alignment horizontal="center" vertical="center" wrapText="1"/>
    </xf>
    <xf numFmtId="165" fontId="8" fillId="0" borderId="4" xfId="0" applyNumberFormat="1" applyFont="1" applyBorder="1" applyAlignment="1">
      <alignment horizontal="center" vertical="center" wrapText="1"/>
    </xf>
    <xf numFmtId="165" fontId="8" fillId="0" borderId="72" xfId="0" applyNumberFormat="1" applyFont="1" applyBorder="1" applyAlignment="1">
      <alignment horizontal="center" vertical="center" wrapText="1"/>
    </xf>
    <xf numFmtId="2" fontId="10" fillId="0" borderId="25" xfId="0" applyNumberFormat="1" applyFont="1" applyBorder="1" applyAlignment="1">
      <alignment horizontal="center" vertical="center"/>
    </xf>
    <xf numFmtId="0" fontId="7" fillId="0" borderId="25" xfId="0" applyFont="1" applyBorder="1" applyAlignment="1">
      <alignment horizontal="left" vertical="center" wrapText="1"/>
    </xf>
    <xf numFmtId="0" fontId="0" fillId="0" borderId="21" xfId="0" applyBorder="1" applyAlignment="1">
      <alignment horizontal="left" vertical="center" wrapText="1"/>
    </xf>
    <xf numFmtId="0" fontId="0" fillId="0" borderId="70" xfId="0" applyBorder="1" applyAlignment="1">
      <alignment horizontal="center" vertical="center" wrapText="1"/>
    </xf>
    <xf numFmtId="0" fontId="8" fillId="0" borderId="41" xfId="0" applyFont="1" applyBorder="1" applyAlignment="1">
      <alignment horizontal="center" vertical="center" wrapText="1"/>
    </xf>
    <xf numFmtId="0" fontId="7" fillId="0" borderId="56" xfId="0" applyFont="1" applyBorder="1" applyAlignment="1">
      <alignment horizontal="left" vertical="center" wrapText="1"/>
    </xf>
    <xf numFmtId="0" fontId="0" fillId="0" borderId="18" xfId="0" applyBorder="1" applyAlignment="1">
      <alignment horizontal="left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7" fillId="0" borderId="21" xfId="0" applyFont="1" applyBorder="1" applyAlignment="1">
      <alignment horizontal="left" vertical="center" wrapText="1"/>
    </xf>
    <xf numFmtId="0" fontId="7" fillId="0" borderId="28" xfId="0" applyFont="1" applyBorder="1" applyAlignment="1">
      <alignment horizontal="left" vertical="center" wrapText="1"/>
    </xf>
    <xf numFmtId="0" fontId="0" fillId="0" borderId="47" xfId="0" applyBorder="1" applyAlignment="1">
      <alignment horizontal="center" vertical="center" wrapText="1"/>
    </xf>
    <xf numFmtId="0" fontId="8" fillId="0" borderId="52" xfId="0" applyFont="1" applyBorder="1" applyAlignment="1">
      <alignment horizontal="center" vertical="center" wrapText="1"/>
    </xf>
    <xf numFmtId="0" fontId="0" fillId="0" borderId="58" xfId="0" applyBorder="1" applyAlignment="1">
      <alignment horizontal="center" vertical="center" wrapText="1"/>
    </xf>
    <xf numFmtId="0" fontId="0" fillId="0" borderId="77" xfId="0" applyBorder="1" applyAlignment="1">
      <alignment horizontal="center" vertical="center" wrapText="1"/>
    </xf>
    <xf numFmtId="0" fontId="7" fillId="8" borderId="49" xfId="0" applyFont="1" applyFill="1" applyBorder="1" applyAlignment="1">
      <alignment horizontal="left" vertical="center" wrapText="1"/>
    </xf>
    <xf numFmtId="0" fontId="0" fillId="8" borderId="65" xfId="0" applyFill="1" applyBorder="1" applyAlignment="1">
      <alignment horizontal="left" vertical="center" wrapText="1"/>
    </xf>
    <xf numFmtId="0" fontId="7" fillId="0" borderId="18" xfId="0" applyFont="1" applyBorder="1" applyAlignment="1">
      <alignment horizontal="left" vertical="center" wrapText="1"/>
    </xf>
    <xf numFmtId="165" fontId="8" fillId="0" borderId="54" xfId="0" applyNumberFormat="1" applyFont="1" applyBorder="1" applyAlignment="1">
      <alignment horizontal="center" vertical="center" wrapText="1"/>
    </xf>
    <xf numFmtId="165" fontId="7" fillId="0" borderId="25" xfId="0" applyNumberFormat="1" applyFont="1" applyBorder="1" applyAlignment="1">
      <alignment horizontal="center" vertical="center"/>
    </xf>
    <xf numFmtId="0" fontId="31" fillId="3" borderId="14" xfId="0" applyFont="1" applyFill="1" applyBorder="1" applyAlignment="1">
      <alignment horizontal="center" vertical="center" wrapText="1"/>
    </xf>
    <xf numFmtId="0" fontId="32" fillId="0" borderId="26" xfId="0" applyFont="1" applyBorder="1" applyAlignment="1">
      <alignment horizontal="center" wrapText="1"/>
    </xf>
    <xf numFmtId="0" fontId="32" fillId="0" borderId="27" xfId="0" applyFont="1" applyBorder="1" applyAlignment="1">
      <alignment horizontal="center" wrapText="1"/>
    </xf>
    <xf numFmtId="0" fontId="25" fillId="3" borderId="14" xfId="0" applyFont="1" applyFill="1" applyBorder="1" applyAlignment="1">
      <alignment horizontal="center" vertical="center" wrapText="1"/>
    </xf>
    <xf numFmtId="0" fontId="0" fillId="0" borderId="26" xfId="0" applyBorder="1" applyAlignment="1">
      <alignment horizontal="center" wrapText="1"/>
    </xf>
    <xf numFmtId="0" fontId="0" fillId="0" borderId="27" xfId="0" applyBorder="1" applyAlignment="1">
      <alignment horizontal="center" wrapText="1"/>
    </xf>
    <xf numFmtId="0" fontId="21" fillId="0" borderId="14" xfId="0" applyFont="1" applyBorder="1" applyAlignment="1">
      <alignment horizontal="center" vertical="center" wrapText="1"/>
    </xf>
    <xf numFmtId="0" fontId="21" fillId="15" borderId="14" xfId="0" applyFont="1" applyFill="1" applyBorder="1" applyAlignment="1">
      <alignment horizontal="center" vertical="center"/>
    </xf>
    <xf numFmtId="0" fontId="21" fillId="15" borderId="26" xfId="0" applyFont="1" applyFill="1" applyBorder="1" applyAlignment="1">
      <alignment horizontal="center" vertical="center"/>
    </xf>
    <xf numFmtId="0" fontId="21" fillId="0" borderId="26" xfId="0" applyFont="1" applyBorder="1" applyAlignment="1">
      <alignment horizontal="center" vertical="center"/>
    </xf>
    <xf numFmtId="0" fontId="0" fillId="0" borderId="27" xfId="0" applyBorder="1"/>
    <xf numFmtId="0" fontId="18" fillId="0" borderId="19" xfId="0" applyFont="1" applyBorder="1" applyAlignment="1">
      <alignment horizontal="center" vertical="center"/>
    </xf>
    <xf numFmtId="0" fontId="18" fillId="0" borderId="10" xfId="0" applyFont="1" applyBorder="1" applyAlignment="1">
      <alignment horizontal="center" vertical="center"/>
    </xf>
    <xf numFmtId="0" fontId="18" fillId="0" borderId="11" xfId="0" applyFont="1" applyBorder="1" applyAlignment="1">
      <alignment horizontal="center" vertical="center"/>
    </xf>
    <xf numFmtId="0" fontId="0" fillId="0" borderId="28" xfId="0" applyBorder="1" applyAlignment="1">
      <alignment horizontal="left" vertical="center" wrapText="1"/>
    </xf>
    <xf numFmtId="0" fontId="36" fillId="0" borderId="0" xfId="0" applyFont="1" applyAlignment="1">
      <alignment horizontal="left" vertical="center" wrapText="1"/>
    </xf>
    <xf numFmtId="0" fontId="25" fillId="3" borderId="14" xfId="0" applyFont="1" applyFill="1" applyBorder="1" applyAlignment="1">
      <alignment horizontal="center" vertical="center"/>
    </xf>
    <xf numFmtId="0" fontId="15" fillId="0" borderId="27" xfId="0" applyFont="1" applyBorder="1" applyAlignment="1">
      <alignment horizontal="center" vertical="center"/>
    </xf>
    <xf numFmtId="0" fontId="18" fillId="0" borderId="0" xfId="0" applyFont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Alignment="1">
      <alignment vertical="center" wrapText="1"/>
    </xf>
    <xf numFmtId="0" fontId="0" fillId="0" borderId="22" xfId="0" applyBorder="1" applyAlignment="1">
      <alignment vertical="center" wrapText="1"/>
    </xf>
    <xf numFmtId="2" fontId="40" fillId="5" borderId="0" xfId="0" applyNumberFormat="1" applyFont="1" applyFill="1" applyAlignment="1">
      <alignment horizontal="center" vertical="center" wrapText="1"/>
    </xf>
    <xf numFmtId="0" fontId="10" fillId="0" borderId="25" xfId="0" applyFont="1" applyBorder="1" applyAlignment="1">
      <alignment horizontal="center" vertical="center" wrapText="1" shrinkToFit="1"/>
    </xf>
    <xf numFmtId="0" fontId="10" fillId="0" borderId="21" xfId="0" applyFont="1" applyBorder="1" applyAlignment="1">
      <alignment horizontal="center" vertical="center" wrapText="1" shrinkToFit="1"/>
    </xf>
    <xf numFmtId="0" fontId="10" fillId="0" borderId="28" xfId="0" applyFont="1" applyBorder="1" applyAlignment="1">
      <alignment horizontal="center" vertical="center" wrapText="1" shrinkToFit="1"/>
    </xf>
    <xf numFmtId="0" fontId="10" fillId="0" borderId="25" xfId="0" applyFont="1" applyBorder="1" applyAlignment="1">
      <alignment horizontal="center" vertical="center" wrapText="1"/>
    </xf>
    <xf numFmtId="0" fontId="10" fillId="0" borderId="28" xfId="0" applyFont="1" applyBorder="1" applyAlignment="1">
      <alignment horizontal="center" vertical="center" wrapText="1"/>
    </xf>
    <xf numFmtId="0" fontId="40" fillId="0" borderId="25" xfId="0" applyFont="1" applyBorder="1" applyAlignment="1">
      <alignment horizontal="center" vertical="center" wrapText="1"/>
    </xf>
    <xf numFmtId="0" fontId="40" fillId="0" borderId="21" xfId="0" applyFont="1" applyBorder="1" applyAlignment="1">
      <alignment horizontal="center" vertical="center" wrapText="1"/>
    </xf>
    <xf numFmtId="0" fontId="40" fillId="0" borderId="28" xfId="0" applyFont="1" applyBorder="1" applyAlignment="1">
      <alignment horizontal="center" vertical="center" wrapText="1"/>
    </xf>
    <xf numFmtId="0" fontId="40" fillId="0" borderId="39" xfId="0" applyFont="1" applyBorder="1" applyAlignment="1">
      <alignment horizontal="center" vertical="center" wrapText="1"/>
    </xf>
    <xf numFmtId="0" fontId="40" fillId="0" borderId="40" xfId="0" applyFont="1" applyBorder="1" applyAlignment="1">
      <alignment horizontal="center" vertical="center" wrapText="1"/>
    </xf>
    <xf numFmtId="0" fontId="40" fillId="0" borderId="41" xfId="0" applyFont="1" applyBorder="1" applyAlignment="1">
      <alignment horizontal="center" vertical="center" wrapText="1"/>
    </xf>
    <xf numFmtId="0" fontId="40" fillId="0" borderId="22" xfId="0" applyFont="1" applyBorder="1" applyAlignment="1">
      <alignment horizontal="center" vertical="center" wrapText="1"/>
    </xf>
    <xf numFmtId="0" fontId="40" fillId="0" borderId="0" xfId="0" applyFont="1" applyAlignment="1">
      <alignment horizontal="center" vertical="center" wrapText="1"/>
    </xf>
    <xf numFmtId="0" fontId="40" fillId="0" borderId="46" xfId="0" applyFont="1" applyBorder="1" applyAlignment="1">
      <alignment horizontal="center" vertical="center" wrapText="1"/>
    </xf>
    <xf numFmtId="2" fontId="24" fillId="5" borderId="0" xfId="0" applyNumberFormat="1" applyFont="1" applyFill="1" applyAlignment="1">
      <alignment horizontal="left" vertical="center" wrapText="1"/>
    </xf>
    <xf numFmtId="0" fontId="0" fillId="0" borderId="0" xfId="0" applyAlignment="1">
      <alignment horizontal="left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1" fontId="26" fillId="0" borderId="3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2" fontId="26" fillId="0" borderId="50" xfId="0" applyNumberFormat="1" applyFont="1" applyFill="1" applyBorder="1" applyAlignment="1">
      <alignment horizontal="center" vertical="center" shrinkToFit="1"/>
    </xf>
    <xf numFmtId="0" fontId="26" fillId="0" borderId="11" xfId="0" applyFont="1" applyFill="1" applyBorder="1" applyAlignment="1">
      <alignment horizontal="center" vertical="center"/>
    </xf>
    <xf numFmtId="0" fontId="7" fillId="0" borderId="9" xfId="0" applyFont="1" applyFill="1" applyBorder="1" applyAlignment="1">
      <alignment horizontal="center" vertical="center"/>
    </xf>
    <xf numFmtId="2" fontId="26" fillId="0" borderId="36" xfId="0" applyNumberFormat="1" applyFont="1" applyFill="1" applyBorder="1" applyAlignment="1">
      <alignment horizontal="center" vertical="center" shrinkToFit="1"/>
    </xf>
    <xf numFmtId="0" fontId="26" fillId="0" borderId="12" xfId="0" applyFont="1" applyFill="1" applyBorder="1" applyAlignment="1">
      <alignment horizontal="center" vertical="center"/>
    </xf>
    <xf numFmtId="0" fontId="8" fillId="0" borderId="0" xfId="0" applyFont="1" applyFill="1" applyAlignment="1">
      <alignment horizontal="center"/>
    </xf>
    <xf numFmtId="0" fontId="20" fillId="0" borderId="0" xfId="0" applyFont="1" applyFill="1" applyAlignment="1">
      <alignment horizontal="center"/>
    </xf>
    <xf numFmtId="0" fontId="0" fillId="0" borderId="0" xfId="0" applyFill="1" applyAlignment="1">
      <alignment horizontal="center"/>
    </xf>
    <xf numFmtId="0" fontId="2" fillId="0" borderId="0" xfId="0" applyFont="1" applyFill="1" applyAlignment="1">
      <alignment horizontal="center"/>
    </xf>
    <xf numFmtId="0" fontId="0" fillId="0" borderId="0" xfId="0" applyFill="1" applyAlignment="1">
      <alignment horizontal="center" vertical="center"/>
    </xf>
    <xf numFmtId="0" fontId="0" fillId="0" borderId="40" xfId="0" applyFill="1" applyBorder="1"/>
    <xf numFmtId="0" fontId="0" fillId="0" borderId="0" xfId="0" applyFill="1"/>
    <xf numFmtId="0" fontId="0" fillId="0" borderId="13" xfId="0" applyFill="1" applyBorder="1"/>
    <xf numFmtId="0" fontId="30" fillId="0" borderId="0" xfId="0" applyFont="1" applyFill="1" applyAlignment="1">
      <alignment horizontal="center" vertical="center"/>
    </xf>
    <xf numFmtId="2" fontId="12" fillId="0" borderId="12" xfId="0" applyNumberFormat="1" applyFont="1" applyFill="1" applyBorder="1" applyAlignment="1">
      <alignment horizontal="center" vertical="center"/>
    </xf>
    <xf numFmtId="0" fontId="0" fillId="0" borderId="39" xfId="0" applyFill="1" applyBorder="1"/>
    <xf numFmtId="0" fontId="0" fillId="0" borderId="22" xfId="0" applyFill="1" applyBorder="1"/>
    <xf numFmtId="0" fontId="0" fillId="0" borderId="74" xfId="0" applyFill="1" applyBorder="1"/>
    <xf numFmtId="0" fontId="0" fillId="0" borderId="26" xfId="0" applyFill="1" applyBorder="1"/>
    <xf numFmtId="165" fontId="7" fillId="0" borderId="0" xfId="0" applyNumberFormat="1" applyFont="1" applyFill="1" applyAlignment="1">
      <alignment horizontal="center" vertical="center"/>
    </xf>
    <xf numFmtId="2" fontId="25" fillId="0" borderId="0" xfId="0" applyNumberFormat="1" applyFont="1" applyFill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0" fontId="7" fillId="0" borderId="7" xfId="0" applyFont="1" applyFill="1" applyBorder="1" applyAlignment="1">
      <alignment horizontal="center" vertical="center"/>
    </xf>
    <xf numFmtId="2" fontId="7" fillId="0" borderId="0" xfId="0" applyNumberFormat="1" applyFont="1" applyFill="1" applyAlignment="1">
      <alignment horizontal="center" vertical="center" wrapText="1"/>
    </xf>
    <xf numFmtId="165" fontId="34" fillId="0" borderId="0" xfId="0" applyNumberFormat="1" applyFont="1" applyFill="1" applyAlignment="1">
      <alignment horizontal="center" vertical="center" wrapText="1"/>
    </xf>
    <xf numFmtId="0" fontId="37" fillId="0" borderId="0" xfId="0" applyFont="1" applyFill="1" applyAlignment="1">
      <alignment horizontal="center" vertical="center"/>
    </xf>
    <xf numFmtId="2" fontId="0" fillId="0" borderId="0" xfId="0" applyNumberFormat="1" applyFill="1" applyAlignment="1">
      <alignment horizontal="center"/>
    </xf>
    <xf numFmtId="0" fontId="39" fillId="0" borderId="0" xfId="0" applyFont="1" applyFill="1"/>
    <xf numFmtId="0" fontId="10" fillId="0" borderId="0" xfId="0" applyFont="1" applyFill="1"/>
    <xf numFmtId="0" fontId="10" fillId="0" borderId="0" xfId="0" applyFont="1" applyFill="1" applyAlignment="1">
      <alignment horizontal="left"/>
    </xf>
    <xf numFmtId="0" fontId="33" fillId="3" borderId="14" xfId="0" applyFont="1" applyFill="1" applyBorder="1" applyAlignment="1">
      <alignment horizontal="left" vertical="center"/>
    </xf>
    <xf numFmtId="0" fontId="0" fillId="0" borderId="26" xfId="0" applyBorder="1" applyAlignment="1"/>
    <xf numFmtId="0" fontId="0" fillId="0" borderId="27" xfId="0" applyBorder="1" applyAlignment="1"/>
    <xf numFmtId="2" fontId="33" fillId="0" borderId="0" xfId="0" applyNumberFormat="1" applyFont="1" applyFill="1" applyBorder="1" applyAlignment="1">
      <alignment horizontal="center" vertical="center"/>
    </xf>
    <xf numFmtId="0" fontId="33" fillId="3" borderId="0" xfId="0" applyFont="1" applyFill="1" applyBorder="1" applyAlignment="1">
      <alignment horizontal="left" vertical="center"/>
    </xf>
    <xf numFmtId="2" fontId="0" fillId="3" borderId="10" xfId="0" applyNumberFormat="1" applyFill="1" applyBorder="1" applyAlignment="1">
      <alignment horizontal="center"/>
    </xf>
    <xf numFmtId="2" fontId="33" fillId="0" borderId="15" xfId="0" applyNumberFormat="1" applyFont="1" applyFill="1" applyBorder="1" applyAlignment="1">
      <alignment horizontal="center" vertical="center"/>
    </xf>
    <xf numFmtId="0" fontId="5" fillId="0" borderId="28" xfId="1" applyFont="1" applyBorder="1" applyAlignment="1" applyProtection="1">
      <alignment horizontal="center" vertical="center"/>
    </xf>
  </cellXfs>
  <cellStyles count="6">
    <cellStyle name="Гиперссылка" xfId="1" builtinId="8"/>
    <cellStyle name="Денежный" xfId="2" builtinId="4"/>
    <cellStyle name="Обычный" xfId="0" builtinId="0"/>
    <cellStyle name="Обычный 2" xfId="3"/>
    <cellStyle name="Обычный 3" xfId="4"/>
    <cellStyle name="Обычный 3 144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7.bin"/><Relationship Id="rId2" Type="http://schemas.openxmlformats.org/officeDocument/2006/relationships/hyperlink" Target="mailto:alvit@novgor.elektra.ru" TargetMode="External"/><Relationship Id="rId1" Type="http://schemas.openxmlformats.org/officeDocument/2006/relationships/hyperlink" Target="mailto:kashin@novgorodenergo.ru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27"/>
  <sheetViews>
    <sheetView view="pageBreakPreview" zoomScale="140" workbookViewId="0">
      <selection activeCell="B10" sqref="B10:G13"/>
    </sheetView>
  </sheetViews>
  <sheetFormatPr defaultRowHeight="12.75" x14ac:dyDescent="0.2"/>
  <cols>
    <col min="1" max="1" width="9.140625" style="1"/>
    <col min="2" max="2" width="17.85546875" style="1" customWidth="1"/>
    <col min="3" max="3" width="19.42578125" style="1" customWidth="1"/>
    <col min="4" max="4" width="17.42578125" style="1" customWidth="1"/>
    <col min="5" max="5" width="18.28515625" style="1" customWidth="1"/>
    <col min="6" max="6" width="18.5703125" style="1" customWidth="1"/>
    <col min="7" max="7" width="17.7109375" style="1" customWidth="1"/>
    <col min="8" max="16384" width="9.140625" style="1"/>
  </cols>
  <sheetData>
    <row r="1" spans="2:7" ht="15" x14ac:dyDescent="0.25">
      <c r="F1" s="2" t="s">
        <v>610</v>
      </c>
      <c r="G1" s="3"/>
    </row>
    <row r="2" spans="2:7" ht="15" x14ac:dyDescent="0.25">
      <c r="F2" s="2" t="s">
        <v>0</v>
      </c>
      <c r="G2" s="3"/>
    </row>
    <row r="3" spans="2:7" ht="15" x14ac:dyDescent="0.25">
      <c r="F3" s="2" t="s">
        <v>1</v>
      </c>
      <c r="G3" s="3"/>
    </row>
    <row r="4" spans="2:7" ht="15" x14ac:dyDescent="0.25">
      <c r="F4" s="2" t="s">
        <v>2</v>
      </c>
      <c r="G4" s="4"/>
    </row>
    <row r="5" spans="2:7" ht="15" x14ac:dyDescent="0.25">
      <c r="F5" s="2" t="s">
        <v>3</v>
      </c>
      <c r="G5" s="4"/>
    </row>
    <row r="6" spans="2:7" ht="15" x14ac:dyDescent="0.25">
      <c r="F6" s="2" t="s">
        <v>4</v>
      </c>
      <c r="G6" s="4"/>
    </row>
    <row r="7" spans="2:7" ht="15" x14ac:dyDescent="0.25">
      <c r="F7" s="2"/>
      <c r="G7" s="5" t="s">
        <v>5</v>
      </c>
    </row>
    <row r="8" spans="2:7" ht="15" x14ac:dyDescent="0.25">
      <c r="F8" s="2"/>
      <c r="G8" s="5" t="s">
        <v>6</v>
      </c>
    </row>
    <row r="9" spans="2:7" ht="15" x14ac:dyDescent="0.25">
      <c r="G9" s="6"/>
    </row>
    <row r="10" spans="2:7" ht="12.75" customHeight="1" x14ac:dyDescent="0.2">
      <c r="B10" s="1038" t="s">
        <v>611</v>
      </c>
      <c r="C10" s="1039"/>
      <c r="D10" s="1039"/>
      <c r="E10" s="1039"/>
      <c r="F10" s="1039"/>
      <c r="G10" s="1040"/>
    </row>
    <row r="11" spans="2:7" ht="12.75" customHeight="1" x14ac:dyDescent="0.2">
      <c r="B11" s="1041"/>
      <c r="C11" s="1042"/>
      <c r="D11" s="1042"/>
      <c r="E11" s="1042"/>
      <c r="F11" s="1042"/>
      <c r="G11" s="1043"/>
    </row>
    <row r="12" spans="2:7" ht="22.5" customHeight="1" x14ac:dyDescent="0.2">
      <c r="B12" s="1041"/>
      <c r="C12" s="1042"/>
      <c r="D12" s="1042"/>
      <c r="E12" s="1042"/>
      <c r="F12" s="1042"/>
      <c r="G12" s="1043"/>
    </row>
    <row r="13" spans="2:7" ht="12.75" customHeight="1" x14ac:dyDescent="0.2">
      <c r="B13" s="1044"/>
      <c r="C13" s="1045"/>
      <c r="D13" s="1045"/>
      <c r="E13" s="1045"/>
      <c r="F13" s="1045"/>
      <c r="G13" s="1046"/>
    </row>
    <row r="16" spans="2:7" x14ac:dyDescent="0.2">
      <c r="B16" s="826" t="s">
        <v>7</v>
      </c>
      <c r="C16" s="827"/>
      <c r="D16" s="827"/>
      <c r="E16" s="827"/>
      <c r="F16" s="827"/>
      <c r="G16" s="828"/>
    </row>
    <row r="17" spans="2:7" x14ac:dyDescent="0.2">
      <c r="B17" s="829"/>
      <c r="C17" s="830"/>
      <c r="D17" s="830"/>
      <c r="E17" s="830"/>
      <c r="F17" s="830"/>
      <c r="G17" s="831"/>
    </row>
    <row r="18" spans="2:7" x14ac:dyDescent="0.2">
      <c r="B18" s="7"/>
      <c r="C18" s="7"/>
      <c r="D18" s="7"/>
      <c r="E18" s="7"/>
      <c r="F18" s="7"/>
      <c r="G18" s="7"/>
    </row>
    <row r="19" spans="2:7" x14ac:dyDescent="0.2">
      <c r="B19" s="7"/>
      <c r="C19" s="7"/>
      <c r="D19" s="7"/>
      <c r="E19" s="7"/>
      <c r="F19" s="7"/>
      <c r="G19" s="7"/>
    </row>
    <row r="20" spans="2:7" x14ac:dyDescent="0.2">
      <c r="B20" s="826" t="s">
        <v>8</v>
      </c>
      <c r="C20" s="827"/>
      <c r="D20" s="827"/>
      <c r="E20" s="827"/>
      <c r="F20" s="827"/>
      <c r="G20" s="828"/>
    </row>
    <row r="21" spans="2:7" x14ac:dyDescent="0.2">
      <c r="B21" s="829"/>
      <c r="C21" s="830"/>
      <c r="D21" s="830"/>
      <c r="E21" s="830"/>
      <c r="F21" s="830"/>
      <c r="G21" s="831"/>
    </row>
    <row r="25" spans="2:7" ht="15" customHeight="1" x14ac:dyDescent="0.2">
      <c r="B25" s="832" t="s">
        <v>9</v>
      </c>
      <c r="C25" s="833"/>
      <c r="D25" s="833"/>
      <c r="E25" s="833"/>
      <c r="F25" s="833"/>
      <c r="G25" s="834"/>
    </row>
    <row r="26" spans="2:7" ht="15" x14ac:dyDescent="0.25">
      <c r="B26" s="835"/>
      <c r="C26" s="835"/>
      <c r="D26" s="835"/>
      <c r="E26" s="835"/>
      <c r="F26" s="835"/>
      <c r="G26" s="835"/>
    </row>
    <row r="27" spans="2:7" ht="15" x14ac:dyDescent="0.25">
      <c r="B27" s="836" t="s">
        <v>10</v>
      </c>
      <c r="C27" s="836"/>
      <c r="D27" s="836"/>
      <c r="E27" s="836"/>
      <c r="F27" s="836"/>
      <c r="G27" s="836"/>
    </row>
  </sheetData>
  <mergeCells count="6">
    <mergeCell ref="B27:G27"/>
    <mergeCell ref="B10:G13"/>
    <mergeCell ref="B16:G17"/>
    <mergeCell ref="B20:G21"/>
    <mergeCell ref="B25:G25"/>
    <mergeCell ref="B26:G26"/>
  </mergeCells>
  <pageMargins left="0.7" right="0.7" top="0.75" bottom="0.75" header="0.3" footer="0.3"/>
  <pageSetup paperSize="9" scale="7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I29"/>
  <sheetViews>
    <sheetView view="pageBreakPreview" workbookViewId="0">
      <selection activeCell="K19" sqref="K19"/>
    </sheetView>
  </sheetViews>
  <sheetFormatPr defaultRowHeight="12.75" x14ac:dyDescent="0.2"/>
  <cols>
    <col min="1" max="1" width="48.28515625" customWidth="1"/>
    <col min="2" max="2" width="14.140625" customWidth="1"/>
    <col min="3" max="3" width="27" customWidth="1"/>
  </cols>
  <sheetData>
    <row r="1" spans="1:165" ht="12.75" customHeight="1" x14ac:dyDescent="0.25">
      <c r="A1" s="8"/>
      <c r="B1" s="8"/>
      <c r="C1" s="9" t="s">
        <v>11</v>
      </c>
    </row>
    <row r="2" spans="1:165" ht="18" customHeight="1" x14ac:dyDescent="0.3">
      <c r="A2" s="10"/>
      <c r="B2" s="11"/>
      <c r="C2" s="12" t="s">
        <v>12</v>
      </c>
      <c r="D2" s="837"/>
      <c r="E2" s="837"/>
      <c r="F2" s="837"/>
    </row>
    <row r="3" spans="1:165" ht="12.75" customHeight="1" x14ac:dyDescent="0.2">
      <c r="A3" s="837" t="s">
        <v>13</v>
      </c>
      <c r="B3" s="837"/>
      <c r="C3" s="837"/>
      <c r="D3" s="837"/>
      <c r="E3" s="837"/>
      <c r="F3" s="837"/>
    </row>
    <row r="4" spans="1:165" ht="15.75" x14ac:dyDescent="0.25">
      <c r="A4" s="837"/>
      <c r="B4" s="837"/>
      <c r="C4" s="837"/>
      <c r="D4" s="838"/>
      <c r="E4" s="838"/>
      <c r="F4" s="838"/>
    </row>
    <row r="5" spans="1:165" s="1" customFormat="1" ht="15.75" x14ac:dyDescent="0.25">
      <c r="A5" s="837"/>
      <c r="B5" s="837"/>
      <c r="C5" s="837"/>
      <c r="E5" s="839"/>
      <c r="F5" s="839"/>
      <c r="G5" s="839"/>
      <c r="H5" s="839"/>
      <c r="I5" s="839"/>
      <c r="J5" s="839"/>
      <c r="K5" s="839"/>
      <c r="L5" s="839"/>
      <c r="M5" s="839"/>
      <c r="N5" s="839"/>
      <c r="O5" s="839"/>
      <c r="P5" s="839"/>
      <c r="Q5" s="839"/>
      <c r="R5" s="839"/>
      <c r="S5" s="839"/>
      <c r="T5" s="839"/>
      <c r="U5" s="839"/>
      <c r="V5" s="839"/>
      <c r="W5" s="839"/>
      <c r="X5" s="839"/>
      <c r="Y5" s="839"/>
      <c r="Z5" s="839"/>
      <c r="AA5" s="839"/>
      <c r="AB5" s="839"/>
      <c r="AC5" s="839"/>
      <c r="AD5" s="839"/>
      <c r="AE5" s="839"/>
      <c r="AF5" s="839"/>
      <c r="AG5" s="839"/>
      <c r="AH5" s="839"/>
      <c r="AI5" s="839"/>
      <c r="AJ5" s="839"/>
      <c r="AK5" s="839"/>
      <c r="AL5" s="839"/>
      <c r="AM5" s="839"/>
      <c r="AN5" s="839"/>
      <c r="AO5" s="839"/>
      <c r="AP5" s="839"/>
      <c r="AQ5" s="839"/>
      <c r="AR5" s="839"/>
      <c r="AS5" s="839"/>
      <c r="AT5" s="839"/>
      <c r="AU5" s="839"/>
      <c r="AV5" s="839"/>
      <c r="AW5" s="839"/>
      <c r="AX5" s="839"/>
      <c r="AY5" s="839"/>
      <c r="AZ5" s="839"/>
      <c r="BA5" s="839"/>
      <c r="BB5" s="839"/>
      <c r="BC5" s="839"/>
      <c r="BD5" s="839"/>
      <c r="BE5" s="839"/>
      <c r="BF5" s="839"/>
      <c r="BG5" s="839"/>
      <c r="BH5" s="839"/>
      <c r="BI5" s="839"/>
      <c r="BJ5" s="839"/>
      <c r="BK5" s="839"/>
      <c r="BL5" s="839"/>
      <c r="BM5" s="839"/>
      <c r="BN5" s="839"/>
      <c r="BO5" s="839"/>
      <c r="BP5" s="839"/>
      <c r="BQ5" s="839"/>
      <c r="BR5" s="839"/>
      <c r="BS5" s="839"/>
      <c r="BT5" s="839"/>
      <c r="BU5" s="839"/>
      <c r="BV5" s="839"/>
      <c r="BW5" s="839"/>
      <c r="BX5" s="839"/>
      <c r="BY5" s="839"/>
      <c r="BZ5" s="839"/>
      <c r="CA5" s="839"/>
      <c r="CB5" s="839"/>
      <c r="CC5" s="839"/>
      <c r="CD5" s="839"/>
      <c r="CE5" s="839"/>
      <c r="CF5" s="839"/>
      <c r="CG5" s="839"/>
      <c r="CH5" s="839"/>
      <c r="CI5" s="839"/>
      <c r="CJ5" s="839"/>
      <c r="CK5" s="839"/>
      <c r="CL5" s="839"/>
      <c r="CM5" s="839"/>
      <c r="CN5" s="839"/>
      <c r="CO5" s="839"/>
      <c r="CP5" s="839"/>
      <c r="CQ5" s="839"/>
      <c r="CR5" s="839"/>
      <c r="CS5" s="839"/>
      <c r="CT5" s="839"/>
      <c r="CU5" s="839"/>
      <c r="CV5" s="839"/>
      <c r="CW5" s="839"/>
      <c r="CX5" s="839"/>
      <c r="CY5" s="839"/>
      <c r="CZ5" s="839"/>
      <c r="DA5" s="839"/>
      <c r="DB5" s="839"/>
      <c r="DC5" s="839"/>
      <c r="DD5" s="839"/>
      <c r="DE5" s="839"/>
      <c r="DF5" s="839"/>
      <c r="DG5" s="839"/>
      <c r="DH5" s="839"/>
      <c r="DI5" s="839"/>
      <c r="DJ5" s="839"/>
      <c r="DK5" s="839"/>
      <c r="DL5" s="839"/>
      <c r="DM5" s="839"/>
      <c r="DN5" s="839"/>
      <c r="DO5" s="839"/>
      <c r="DP5" s="839"/>
      <c r="DQ5" s="839"/>
      <c r="DR5" s="839"/>
      <c r="DS5" s="839"/>
      <c r="DT5" s="839"/>
      <c r="DU5" s="839"/>
      <c r="DV5" s="839"/>
      <c r="DW5" s="839"/>
      <c r="DX5" s="839"/>
      <c r="DY5" s="839"/>
      <c r="DZ5" s="839"/>
      <c r="EA5" s="839"/>
      <c r="EB5" s="839"/>
      <c r="EC5" s="839"/>
      <c r="ED5" s="839"/>
      <c r="EE5" s="839"/>
      <c r="EF5" s="839"/>
      <c r="EG5" s="839"/>
      <c r="EH5" s="839"/>
      <c r="EI5" s="839"/>
      <c r="EJ5" s="839"/>
      <c r="EK5" s="839"/>
      <c r="EL5" s="839"/>
      <c r="EM5" s="839"/>
      <c r="EN5" s="839"/>
      <c r="EO5" s="839"/>
      <c r="EP5" s="839"/>
      <c r="EQ5" s="839"/>
      <c r="ER5" s="839"/>
      <c r="ES5" s="839"/>
      <c r="ET5" s="839"/>
      <c r="EU5" s="839"/>
      <c r="EV5" s="839"/>
      <c r="EW5" s="839"/>
      <c r="EX5" s="839"/>
      <c r="EY5" s="839"/>
      <c r="EZ5" s="839"/>
      <c r="FA5" s="839"/>
      <c r="FB5" s="839"/>
      <c r="FC5" s="839"/>
      <c r="FD5" s="839"/>
      <c r="FE5" s="839"/>
      <c r="FF5" s="839"/>
      <c r="FG5" s="839"/>
      <c r="FH5" s="839"/>
      <c r="FI5" s="839"/>
    </row>
    <row r="6" spans="1:165" s="1" customFormat="1" ht="33.75" customHeight="1" x14ac:dyDescent="0.25">
      <c r="A6" s="840" t="s">
        <v>14</v>
      </c>
      <c r="B6" s="840"/>
      <c r="C6" s="840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/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/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/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/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/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/>
      <c r="CN6" s="15"/>
      <c r="CO6" s="15"/>
      <c r="CP6" s="15"/>
      <c r="CQ6" s="15"/>
      <c r="CR6" s="15"/>
      <c r="CS6" s="15"/>
      <c r="CT6" s="15"/>
      <c r="CU6" s="15"/>
      <c r="CV6" s="15"/>
      <c r="CW6" s="15"/>
      <c r="CX6" s="15"/>
      <c r="CY6" s="15"/>
      <c r="CZ6" s="15"/>
      <c r="DA6" s="15"/>
      <c r="DB6" s="15"/>
      <c r="DC6" s="15"/>
      <c r="DD6" s="15"/>
      <c r="DE6" s="15"/>
      <c r="DF6" s="15"/>
      <c r="DG6" s="15"/>
      <c r="DH6" s="15"/>
      <c r="DI6" s="15"/>
      <c r="DJ6" s="15"/>
      <c r="DK6" s="15"/>
      <c r="DL6" s="15"/>
      <c r="DM6" s="15"/>
      <c r="DN6" s="15"/>
      <c r="DO6" s="15"/>
      <c r="DP6" s="15"/>
      <c r="DQ6" s="15"/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/>
      <c r="EC6" s="15"/>
      <c r="ED6" s="15"/>
      <c r="EE6" s="15"/>
      <c r="EF6" s="15"/>
      <c r="EG6" s="15"/>
      <c r="EH6" s="15"/>
      <c r="EI6" s="15"/>
      <c r="EJ6" s="15"/>
      <c r="EK6" s="15"/>
      <c r="EL6" s="15"/>
      <c r="EM6" s="15"/>
      <c r="EN6" s="15"/>
      <c r="EO6" s="15"/>
      <c r="EP6" s="15"/>
      <c r="EQ6" s="15"/>
      <c r="ER6" s="15"/>
      <c r="ES6" s="15"/>
      <c r="ET6" s="15"/>
      <c r="EU6" s="15"/>
      <c r="EV6" s="15"/>
      <c r="EW6" s="15"/>
      <c r="EX6" s="15"/>
      <c r="EY6" s="15"/>
      <c r="EZ6" s="15"/>
      <c r="FA6" s="15"/>
      <c r="FB6" s="15"/>
      <c r="FC6" s="15"/>
      <c r="FD6" s="15"/>
      <c r="FE6" s="15"/>
      <c r="FF6" s="15"/>
      <c r="FG6" s="15"/>
      <c r="FH6" s="15"/>
      <c r="FI6" s="15"/>
    </row>
    <row r="7" spans="1:165" ht="16.5" customHeight="1" x14ac:dyDescent="0.2">
      <c r="A7" s="16">
        <v>1</v>
      </c>
      <c r="B7" s="17">
        <v>2</v>
      </c>
      <c r="C7" s="18">
        <v>3</v>
      </c>
      <c r="D7" s="19"/>
    </row>
    <row r="8" spans="1:165" ht="15.75" x14ac:dyDescent="0.2">
      <c r="A8" s="20" t="s">
        <v>15</v>
      </c>
      <c r="B8" s="21" t="s">
        <v>16</v>
      </c>
      <c r="C8" s="22">
        <v>476.24</v>
      </c>
      <c r="F8" s="23"/>
    </row>
    <row r="9" spans="1:165" ht="21" customHeight="1" x14ac:dyDescent="0.2">
      <c r="A9" s="24" t="s">
        <v>17</v>
      </c>
      <c r="B9" s="25"/>
      <c r="C9" s="26"/>
      <c r="F9" s="23"/>
    </row>
    <row r="10" spans="1:165" ht="35.25" customHeight="1" x14ac:dyDescent="0.2">
      <c r="A10" s="24" t="s">
        <v>18</v>
      </c>
      <c r="B10" s="21" t="s">
        <v>16</v>
      </c>
      <c r="C10" s="27" t="s">
        <v>19</v>
      </c>
      <c r="F10" s="23"/>
    </row>
    <row r="11" spans="1:165" ht="25.5" customHeight="1" x14ac:dyDescent="0.2">
      <c r="A11" s="24" t="s">
        <v>20</v>
      </c>
      <c r="B11" s="21" t="s">
        <v>16</v>
      </c>
      <c r="C11" s="28">
        <v>17.05</v>
      </c>
      <c r="F11" s="23"/>
    </row>
    <row r="12" spans="1:165" ht="24.75" customHeight="1" x14ac:dyDescent="0.2">
      <c r="A12" s="29" t="s">
        <v>21</v>
      </c>
      <c r="B12" s="30" t="s">
        <v>22</v>
      </c>
      <c r="C12" s="31">
        <v>3.58</v>
      </c>
      <c r="F12" s="23"/>
    </row>
    <row r="13" spans="1:165" ht="27" customHeight="1" x14ac:dyDescent="0.2">
      <c r="A13" s="24" t="s">
        <v>23</v>
      </c>
      <c r="B13" s="21" t="s">
        <v>16</v>
      </c>
      <c r="C13" s="32">
        <v>238.25</v>
      </c>
      <c r="F13" s="23"/>
    </row>
    <row r="14" spans="1:165" ht="27.75" customHeight="1" x14ac:dyDescent="0.2">
      <c r="A14" s="29" t="s">
        <v>24</v>
      </c>
      <c r="B14" s="30" t="s">
        <v>22</v>
      </c>
      <c r="C14" s="31">
        <v>50.03</v>
      </c>
      <c r="F14" s="23"/>
    </row>
    <row r="15" spans="1:165" ht="27" customHeight="1" x14ac:dyDescent="0.2">
      <c r="A15" s="24" t="s">
        <v>25</v>
      </c>
      <c r="B15" s="21" t="s">
        <v>16</v>
      </c>
      <c r="C15" s="33">
        <v>47.9</v>
      </c>
      <c r="F15" s="23"/>
    </row>
    <row r="16" spans="1:165" ht="28.5" customHeight="1" x14ac:dyDescent="0.2">
      <c r="A16" s="29" t="s">
        <v>26</v>
      </c>
      <c r="B16" s="30" t="s">
        <v>22</v>
      </c>
      <c r="C16" s="31">
        <v>10.06</v>
      </c>
      <c r="F16" s="23"/>
    </row>
    <row r="17" spans="1:6" ht="31.5" customHeight="1" x14ac:dyDescent="0.2">
      <c r="A17" s="29" t="s">
        <v>27</v>
      </c>
      <c r="B17" s="34" t="s">
        <v>16</v>
      </c>
      <c r="C17" s="35">
        <v>286.14999999999998</v>
      </c>
      <c r="F17" s="23"/>
    </row>
    <row r="18" spans="1:6" ht="33" customHeight="1" x14ac:dyDescent="0.2">
      <c r="A18" s="29" t="s">
        <v>28</v>
      </c>
      <c r="B18" s="30" t="s">
        <v>22</v>
      </c>
      <c r="C18" s="31">
        <v>60.09</v>
      </c>
      <c r="F18" s="23"/>
    </row>
    <row r="19" spans="1:6" ht="55.5" customHeight="1" x14ac:dyDescent="0.2">
      <c r="A19" s="24" t="s">
        <v>29</v>
      </c>
      <c r="B19" s="36" t="s">
        <v>22</v>
      </c>
      <c r="C19" s="37">
        <v>60</v>
      </c>
      <c r="F19" s="23"/>
    </row>
    <row r="20" spans="1:6" ht="45.75" customHeight="1" x14ac:dyDescent="0.2">
      <c r="A20" s="29" t="s">
        <v>30</v>
      </c>
      <c r="B20" s="30" t="s">
        <v>22</v>
      </c>
      <c r="C20" s="31">
        <v>100.15</v>
      </c>
      <c r="F20" s="23"/>
    </row>
    <row r="21" spans="1:6" ht="25.5" customHeight="1" x14ac:dyDescent="0.2">
      <c r="A21" s="24" t="s">
        <v>31</v>
      </c>
      <c r="B21" s="21" t="s">
        <v>16</v>
      </c>
      <c r="C21" s="33">
        <v>169.49</v>
      </c>
      <c r="F21" s="23"/>
    </row>
    <row r="22" spans="1:6" ht="39.75" customHeight="1" x14ac:dyDescent="0.2">
      <c r="A22" s="29" t="s">
        <v>32</v>
      </c>
      <c r="B22" s="30" t="s">
        <v>22</v>
      </c>
      <c r="C22" s="31">
        <v>76.62</v>
      </c>
      <c r="F22" s="23"/>
    </row>
    <row r="23" spans="1:6" ht="27" customHeight="1" x14ac:dyDescent="0.2">
      <c r="A23" s="24" t="s">
        <v>33</v>
      </c>
      <c r="B23" s="21" t="s">
        <v>16</v>
      </c>
      <c r="C23" s="33" t="s">
        <v>19</v>
      </c>
      <c r="F23" s="23"/>
    </row>
    <row r="24" spans="1:6" ht="27.75" customHeight="1" x14ac:dyDescent="0.2">
      <c r="A24" s="24" t="s">
        <v>34</v>
      </c>
      <c r="B24" s="38" t="s">
        <v>22</v>
      </c>
      <c r="C24" s="32" t="s">
        <v>19</v>
      </c>
      <c r="F24" s="23"/>
    </row>
    <row r="25" spans="1:6" ht="23.25" customHeight="1" x14ac:dyDescent="0.2">
      <c r="A25" s="24" t="s">
        <v>35</v>
      </c>
      <c r="B25" s="21" t="s">
        <v>16</v>
      </c>
      <c r="C25" s="33">
        <v>184.88</v>
      </c>
      <c r="F25" s="23"/>
    </row>
    <row r="26" spans="1:6" ht="25.5" customHeight="1" x14ac:dyDescent="0.2">
      <c r="A26" s="39" t="s">
        <v>36</v>
      </c>
      <c r="B26" s="40" t="s">
        <v>22</v>
      </c>
      <c r="C26" s="41">
        <v>64.61</v>
      </c>
      <c r="F26" s="23"/>
    </row>
    <row r="27" spans="1:6" x14ac:dyDescent="0.2">
      <c r="A27" s="1"/>
      <c r="B27" s="1"/>
      <c r="C27" s="1"/>
    </row>
    <row r="28" spans="1:6" ht="16.5" x14ac:dyDescent="0.25">
      <c r="A28" s="42" t="s">
        <v>37</v>
      </c>
      <c r="B28" s="42"/>
      <c r="C28" s="43"/>
    </row>
    <row r="29" spans="1:6" ht="16.5" x14ac:dyDescent="0.25">
      <c r="A29" s="42" t="s">
        <v>38</v>
      </c>
      <c r="B29" s="42"/>
      <c r="C29" s="44" t="s">
        <v>612</v>
      </c>
    </row>
  </sheetData>
  <mergeCells count="5">
    <mergeCell ref="D2:F3"/>
    <mergeCell ref="A3:C5"/>
    <mergeCell ref="D4:F4"/>
    <mergeCell ref="E5:FI5"/>
    <mergeCell ref="A6:C6"/>
  </mergeCells>
  <pageMargins left="0.70866141732283472" right="0.70866141732283472" top="0.74803149606299213" bottom="0.74803149606299213" header="0.31496062992125984" footer="0.31496062992125984"/>
  <pageSetup paperSize="9" scale="8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5"/>
  <sheetViews>
    <sheetView view="pageBreakPreview" zoomScale="124" workbookViewId="0">
      <selection activeCell="Q6" sqref="A6:XFD6"/>
    </sheetView>
  </sheetViews>
  <sheetFormatPr defaultRowHeight="12.75" x14ac:dyDescent="0.2"/>
  <cols>
    <col min="16" max="16" width="9.85546875" customWidth="1"/>
  </cols>
  <sheetData>
    <row r="1" spans="1:19" ht="13.5" customHeight="1" x14ac:dyDescent="0.3">
      <c r="A1" s="10"/>
      <c r="B1" s="1"/>
      <c r="C1" s="45"/>
      <c r="D1" s="45"/>
      <c r="E1" s="45"/>
      <c r="F1" s="45"/>
      <c r="G1" s="45"/>
      <c r="H1" s="45"/>
      <c r="I1" s="45"/>
      <c r="J1" s="45"/>
      <c r="K1" s="45"/>
      <c r="L1" s="45"/>
      <c r="M1" s="1"/>
      <c r="N1" s="45"/>
      <c r="O1" s="43" t="s">
        <v>40</v>
      </c>
      <c r="P1" s="45"/>
    </row>
    <row r="2" spans="1:19" ht="15.75" x14ac:dyDescent="0.25">
      <c r="A2" s="1"/>
      <c r="B2" s="1"/>
      <c r="C2" s="45"/>
      <c r="D2" s="45"/>
      <c r="E2" s="45"/>
      <c r="F2" s="45"/>
      <c r="G2" s="45"/>
      <c r="H2" s="45"/>
      <c r="I2" s="45"/>
      <c r="J2" s="45"/>
      <c r="K2" s="45"/>
      <c r="L2" s="45"/>
      <c r="M2" s="1"/>
      <c r="N2" s="45"/>
      <c r="O2" s="7" t="s">
        <v>41</v>
      </c>
      <c r="P2" s="45"/>
      <c r="S2" s="46"/>
    </row>
    <row r="3" spans="1:19" s="1" customFormat="1" ht="15.75" customHeight="1" x14ac:dyDescent="0.25">
      <c r="C3" s="45"/>
      <c r="D3" s="45"/>
      <c r="E3" s="47"/>
      <c r="F3" s="47"/>
      <c r="G3" s="838" t="s">
        <v>42</v>
      </c>
      <c r="H3" s="841"/>
      <c r="I3" s="841"/>
      <c r="J3" s="841"/>
      <c r="K3" s="841"/>
      <c r="L3" s="841"/>
      <c r="M3" s="841"/>
      <c r="N3" s="841"/>
      <c r="O3" s="841"/>
      <c r="P3" s="841"/>
      <c r="S3" s="46"/>
    </row>
    <row r="4" spans="1:19" s="1" customFormat="1" ht="15.75" customHeight="1" x14ac:dyDescent="0.25">
      <c r="C4" s="45"/>
      <c r="D4" s="45"/>
      <c r="E4" s="47"/>
      <c r="F4" s="47"/>
      <c r="G4" s="838" t="s">
        <v>43</v>
      </c>
      <c r="H4" s="841"/>
      <c r="I4" s="841"/>
      <c r="J4" s="841"/>
      <c r="K4" s="841"/>
      <c r="L4" s="841"/>
      <c r="M4" s="841"/>
      <c r="N4" s="841"/>
      <c r="O4" s="841"/>
      <c r="P4" s="841"/>
      <c r="S4" s="46"/>
    </row>
    <row r="5" spans="1:19" s="1" customFormat="1" ht="15.75" customHeight="1" thickBot="1" x14ac:dyDescent="0.3">
      <c r="C5" s="45"/>
      <c r="D5" s="45"/>
      <c r="E5" s="47"/>
      <c r="F5" s="47"/>
      <c r="G5" s="838" t="s">
        <v>44</v>
      </c>
      <c r="H5" s="841"/>
      <c r="I5" s="841"/>
      <c r="J5" s="841"/>
      <c r="K5" s="841"/>
      <c r="L5" s="841"/>
      <c r="M5" s="841"/>
      <c r="N5" s="841"/>
      <c r="O5" s="841"/>
      <c r="P5" s="841"/>
    </row>
    <row r="6" spans="1:19" s="1" customFormat="1" ht="13.5" customHeight="1" thickBot="1" x14ac:dyDescent="0.25">
      <c r="A6" s="842" t="s">
        <v>45</v>
      </c>
      <c r="B6" s="845" t="s">
        <v>46</v>
      </c>
      <c r="C6" s="846"/>
      <c r="D6" s="846"/>
      <c r="E6" s="846"/>
      <c r="F6" s="846"/>
      <c r="G6" s="846"/>
      <c r="H6" s="846"/>
      <c r="I6" s="846"/>
      <c r="J6" s="846"/>
      <c r="K6" s="846"/>
      <c r="L6" s="846"/>
      <c r="M6" s="847"/>
      <c r="N6" s="842" t="s">
        <v>47</v>
      </c>
      <c r="O6" s="842" t="s">
        <v>48</v>
      </c>
      <c r="P6" s="842" t="s">
        <v>49</v>
      </c>
    </row>
    <row r="7" spans="1:19" s="1" customFormat="1" x14ac:dyDescent="0.2">
      <c r="A7" s="843"/>
      <c r="B7" s="848" t="s">
        <v>50</v>
      </c>
      <c r="C7" s="849"/>
      <c r="D7" s="845" t="s">
        <v>51</v>
      </c>
      <c r="E7" s="846"/>
      <c r="F7" s="847"/>
      <c r="G7" s="845" t="s">
        <v>52</v>
      </c>
      <c r="H7" s="846"/>
      <c r="I7" s="846"/>
      <c r="J7" s="847"/>
      <c r="K7" s="850" t="s">
        <v>53</v>
      </c>
      <c r="L7" s="851"/>
      <c r="M7" s="852"/>
      <c r="N7" s="843"/>
      <c r="O7" s="843"/>
      <c r="P7" s="843"/>
    </row>
    <row r="8" spans="1:19" s="1" customFormat="1" ht="25.5" customHeight="1" x14ac:dyDescent="0.2">
      <c r="A8" s="844"/>
      <c r="B8" s="51" t="s">
        <v>54</v>
      </c>
      <c r="C8" s="48" t="s">
        <v>55</v>
      </c>
      <c r="D8" s="48" t="s">
        <v>56</v>
      </c>
      <c r="E8" s="48" t="s">
        <v>55</v>
      </c>
      <c r="F8" s="52" t="s">
        <v>57</v>
      </c>
      <c r="G8" s="48" t="s">
        <v>58</v>
      </c>
      <c r="H8" s="48" t="s">
        <v>59</v>
      </c>
      <c r="I8" s="53" t="s">
        <v>60</v>
      </c>
      <c r="J8" s="54" t="s">
        <v>61</v>
      </c>
      <c r="K8" s="55" t="s">
        <v>62</v>
      </c>
      <c r="L8" s="56" t="s">
        <v>63</v>
      </c>
      <c r="M8" s="54" t="s">
        <v>64</v>
      </c>
      <c r="N8" s="844"/>
      <c r="O8" s="844"/>
      <c r="P8" s="844"/>
    </row>
    <row r="9" spans="1:19" s="1" customFormat="1" x14ac:dyDescent="0.2">
      <c r="A9" s="57">
        <v>1</v>
      </c>
      <c r="B9" s="51">
        <v>2</v>
      </c>
      <c r="C9" s="49">
        <v>3</v>
      </c>
      <c r="D9" s="48">
        <v>4</v>
      </c>
      <c r="E9" s="52">
        <v>5</v>
      </c>
      <c r="F9" s="50">
        <v>6</v>
      </c>
      <c r="G9" s="49">
        <v>7</v>
      </c>
      <c r="H9" s="52">
        <v>8</v>
      </c>
      <c r="I9" s="49">
        <v>9</v>
      </c>
      <c r="J9" s="52">
        <v>10</v>
      </c>
      <c r="K9" s="49">
        <v>11</v>
      </c>
      <c r="L9" s="52">
        <v>12</v>
      </c>
      <c r="M9" s="50">
        <v>13</v>
      </c>
      <c r="N9" s="58">
        <v>14</v>
      </c>
      <c r="O9" s="58">
        <v>15</v>
      </c>
      <c r="P9" s="58">
        <v>16</v>
      </c>
    </row>
    <row r="10" spans="1:19" ht="15" x14ac:dyDescent="0.2">
      <c r="A10" s="59" t="s">
        <v>52</v>
      </c>
      <c r="B10" s="60">
        <v>17.100000000000001</v>
      </c>
      <c r="C10" s="61"/>
      <c r="D10" s="60"/>
      <c r="E10" s="62"/>
      <c r="F10" s="61"/>
      <c r="G10" s="60"/>
      <c r="H10" s="62"/>
      <c r="I10" s="62"/>
      <c r="J10" s="61"/>
      <c r="K10" s="60"/>
      <c r="L10" s="62"/>
      <c r="M10" s="61"/>
      <c r="N10" s="63">
        <f t="shared" ref="N10:N33" si="0">SUM(B10:M10)</f>
        <v>17.100000000000001</v>
      </c>
      <c r="O10" s="64">
        <v>21.1</v>
      </c>
      <c r="P10" s="65">
        <f>N10/O10*100</f>
        <v>81</v>
      </c>
      <c r="R10" s="66" t="s">
        <v>65</v>
      </c>
    </row>
    <row r="11" spans="1:19" ht="15" x14ac:dyDescent="0.2">
      <c r="A11" s="67" t="s">
        <v>53</v>
      </c>
      <c r="B11" s="68"/>
      <c r="C11" s="69"/>
      <c r="D11" s="68"/>
      <c r="E11" s="70"/>
      <c r="F11" s="69"/>
      <c r="G11" s="68"/>
      <c r="H11" s="70"/>
      <c r="I11" s="70"/>
      <c r="J11" s="69"/>
      <c r="K11" s="68"/>
      <c r="L11" s="70"/>
      <c r="M11" s="69"/>
      <c r="N11" s="71">
        <f t="shared" si="0"/>
        <v>0</v>
      </c>
      <c r="O11" s="72">
        <v>0</v>
      </c>
      <c r="P11" s="73"/>
    </row>
    <row r="12" spans="1:19" ht="15" x14ac:dyDescent="0.2">
      <c r="A12" s="67" t="s">
        <v>66</v>
      </c>
      <c r="B12" s="68"/>
      <c r="C12" s="69"/>
      <c r="D12" s="68">
        <v>9.6999999999999993</v>
      </c>
      <c r="E12" s="70"/>
      <c r="F12" s="69"/>
      <c r="G12" s="68"/>
      <c r="H12" s="70"/>
      <c r="I12" s="70"/>
      <c r="J12" s="69"/>
      <c r="K12" s="68"/>
      <c r="L12" s="70"/>
      <c r="M12" s="69"/>
      <c r="N12" s="71">
        <f t="shared" si="0"/>
        <v>9.6999999999999993</v>
      </c>
      <c r="O12" s="72">
        <v>17.809999999999999</v>
      </c>
      <c r="P12" s="73">
        <f>N12/O12*100</f>
        <v>54.5</v>
      </c>
      <c r="R12" s="66" t="s">
        <v>67</v>
      </c>
    </row>
    <row r="13" spans="1:19" ht="15" x14ac:dyDescent="0.2">
      <c r="A13" s="67" t="s">
        <v>68</v>
      </c>
      <c r="B13" s="68"/>
      <c r="C13" s="69"/>
      <c r="D13" s="68"/>
      <c r="E13" s="70"/>
      <c r="F13" s="69"/>
      <c r="G13" s="68"/>
      <c r="H13" s="70"/>
      <c r="I13" s="70"/>
      <c r="J13" s="69"/>
      <c r="K13" s="68"/>
      <c r="L13" s="70"/>
      <c r="M13" s="69"/>
      <c r="N13" s="71">
        <f t="shared" si="0"/>
        <v>0</v>
      </c>
      <c r="O13" s="72">
        <v>0</v>
      </c>
      <c r="P13" s="73"/>
    </row>
    <row r="14" spans="1:19" ht="15" x14ac:dyDescent="0.2">
      <c r="A14" s="67" t="s">
        <v>69</v>
      </c>
      <c r="B14" s="68"/>
      <c r="C14" s="69"/>
      <c r="D14" s="68">
        <v>0</v>
      </c>
      <c r="E14" s="70">
        <v>12.93</v>
      </c>
      <c r="F14" s="69"/>
      <c r="G14" s="68"/>
      <c r="H14" s="70"/>
      <c r="I14" s="70"/>
      <c r="J14" s="69"/>
      <c r="K14" s="68"/>
      <c r="L14" s="70"/>
      <c r="M14" s="69"/>
      <c r="N14" s="71">
        <f t="shared" si="0"/>
        <v>12.93</v>
      </c>
      <c r="O14" s="72">
        <v>15.03</v>
      </c>
      <c r="P14" s="73">
        <f>N14/O14*100</f>
        <v>86</v>
      </c>
      <c r="R14" s="66" t="s">
        <v>70</v>
      </c>
    </row>
    <row r="15" spans="1:19" ht="15" x14ac:dyDescent="0.2">
      <c r="A15" s="67" t="s">
        <v>71</v>
      </c>
      <c r="B15" s="68"/>
      <c r="C15" s="69"/>
      <c r="D15" s="68"/>
      <c r="E15" s="70"/>
      <c r="F15" s="69"/>
      <c r="G15" s="68"/>
      <c r="H15" s="70"/>
      <c r="I15" s="70"/>
      <c r="J15" s="69"/>
      <c r="K15" s="68"/>
      <c r="L15" s="70"/>
      <c r="M15" s="69"/>
      <c r="N15" s="71">
        <f t="shared" si="0"/>
        <v>0</v>
      </c>
      <c r="O15" s="72">
        <v>0</v>
      </c>
      <c r="P15" s="73"/>
    </row>
    <row r="16" spans="1:19" ht="15" x14ac:dyDescent="0.2">
      <c r="A16" s="67" t="s">
        <v>72</v>
      </c>
      <c r="B16" s="68"/>
      <c r="C16" s="69"/>
      <c r="D16" s="68"/>
      <c r="E16" s="70">
        <v>11.53</v>
      </c>
      <c r="F16" s="69"/>
      <c r="G16" s="68"/>
      <c r="H16" s="70"/>
      <c r="I16" s="70"/>
      <c r="J16" s="69"/>
      <c r="K16" s="68"/>
      <c r="L16" s="70"/>
      <c r="M16" s="69"/>
      <c r="N16" s="71">
        <f t="shared" si="0"/>
        <v>11.53</v>
      </c>
      <c r="O16" s="72">
        <v>18.03</v>
      </c>
      <c r="P16" s="73">
        <f>N16/O16*100</f>
        <v>63.9</v>
      </c>
      <c r="R16" s="66" t="s">
        <v>73</v>
      </c>
    </row>
    <row r="17" spans="1:18" ht="15" x14ac:dyDescent="0.2">
      <c r="A17" s="67" t="s">
        <v>74</v>
      </c>
      <c r="B17" s="68"/>
      <c r="C17" s="69"/>
      <c r="D17" s="68"/>
      <c r="E17" s="70"/>
      <c r="F17" s="69"/>
      <c r="G17" s="68"/>
      <c r="H17" s="70"/>
      <c r="I17" s="70"/>
      <c r="J17" s="69"/>
      <c r="K17" s="68"/>
      <c r="L17" s="70"/>
      <c r="M17" s="69"/>
      <c r="N17" s="71">
        <f t="shared" si="0"/>
        <v>0</v>
      </c>
      <c r="O17" s="72">
        <v>0</v>
      </c>
      <c r="P17" s="73"/>
    </row>
    <row r="18" spans="1:18" ht="15" x14ac:dyDescent="0.2">
      <c r="A18" s="67" t="s">
        <v>75</v>
      </c>
      <c r="B18" s="68"/>
      <c r="C18" s="69"/>
      <c r="D18" s="68"/>
      <c r="E18" s="70"/>
      <c r="F18" s="69">
        <v>7.2</v>
      </c>
      <c r="G18" s="68"/>
      <c r="H18" s="70"/>
      <c r="I18" s="70"/>
      <c r="J18" s="69"/>
      <c r="K18" s="68"/>
      <c r="L18" s="70"/>
      <c r="M18" s="69"/>
      <c r="N18" s="71">
        <f t="shared" si="0"/>
        <v>7.2</v>
      </c>
      <c r="O18" s="72">
        <v>21.2</v>
      </c>
      <c r="P18" s="73">
        <f>N18/O18*100</f>
        <v>34</v>
      </c>
      <c r="R18" s="66" t="s">
        <v>76</v>
      </c>
    </row>
    <row r="19" spans="1:18" ht="15" x14ac:dyDescent="0.2">
      <c r="A19" s="67" t="s">
        <v>77</v>
      </c>
      <c r="B19" s="68"/>
      <c r="C19" s="69"/>
      <c r="D19" s="68"/>
      <c r="E19" s="70"/>
      <c r="F19" s="69"/>
      <c r="G19" s="68"/>
      <c r="H19" s="70"/>
      <c r="I19" s="70"/>
      <c r="J19" s="69"/>
      <c r="K19" s="68"/>
      <c r="L19" s="70"/>
      <c r="M19" s="69"/>
      <c r="N19" s="71">
        <f t="shared" si="0"/>
        <v>0</v>
      </c>
      <c r="O19" s="72">
        <v>0</v>
      </c>
      <c r="P19" s="73"/>
    </row>
    <row r="20" spans="1:18" ht="15" x14ac:dyDescent="0.2">
      <c r="A20" s="67" t="s">
        <v>78</v>
      </c>
      <c r="B20" s="68"/>
      <c r="C20" s="69"/>
      <c r="D20" s="68"/>
      <c r="E20" s="70"/>
      <c r="F20" s="69">
        <v>4.5999999999999996</v>
      </c>
      <c r="G20" s="68">
        <v>7</v>
      </c>
      <c r="H20" s="70"/>
      <c r="I20" s="70"/>
      <c r="J20" s="69"/>
      <c r="K20" s="68"/>
      <c r="L20" s="70"/>
      <c r="M20" s="69"/>
      <c r="N20" s="71">
        <f t="shared" si="0"/>
        <v>11.6</v>
      </c>
      <c r="O20" s="72">
        <v>20.6</v>
      </c>
      <c r="P20" s="73">
        <f>N20/O20*100</f>
        <v>56.3</v>
      </c>
      <c r="R20" s="66" t="s">
        <v>79</v>
      </c>
    </row>
    <row r="21" spans="1:18" ht="15" x14ac:dyDescent="0.2">
      <c r="A21" s="67" t="s">
        <v>80</v>
      </c>
      <c r="B21" s="68"/>
      <c r="C21" s="69"/>
      <c r="D21" s="68"/>
      <c r="E21" s="70"/>
      <c r="F21" s="69"/>
      <c r="G21" s="68"/>
      <c r="H21" s="70"/>
      <c r="I21" s="70"/>
      <c r="J21" s="69"/>
      <c r="K21" s="68"/>
      <c r="L21" s="70"/>
      <c r="M21" s="69"/>
      <c r="N21" s="71">
        <f t="shared" si="0"/>
        <v>0</v>
      </c>
      <c r="O21" s="72">
        <v>0</v>
      </c>
      <c r="P21" s="73"/>
    </row>
    <row r="22" spans="1:18" ht="15" x14ac:dyDescent="0.2">
      <c r="A22" s="67" t="s">
        <v>81</v>
      </c>
      <c r="B22" s="68"/>
      <c r="C22" s="69"/>
      <c r="D22" s="68"/>
      <c r="E22" s="70"/>
      <c r="F22" s="69"/>
      <c r="G22" s="68">
        <v>4.3600000000000003</v>
      </c>
      <c r="H22" s="70">
        <v>5</v>
      </c>
      <c r="I22" s="70"/>
      <c r="J22" s="69"/>
      <c r="K22" s="68"/>
      <c r="L22" s="70"/>
      <c r="M22" s="69"/>
      <c r="N22" s="71">
        <f t="shared" si="0"/>
        <v>9.36</v>
      </c>
      <c r="O22" s="72">
        <v>17.36</v>
      </c>
      <c r="P22" s="73">
        <f>N22/O22*100</f>
        <v>53.9</v>
      </c>
      <c r="R22" s="66" t="s">
        <v>82</v>
      </c>
    </row>
    <row r="23" spans="1:18" ht="15" x14ac:dyDescent="0.2">
      <c r="A23" s="67" t="s">
        <v>83</v>
      </c>
      <c r="B23" s="68"/>
      <c r="C23" s="69"/>
      <c r="D23" s="68"/>
      <c r="E23" s="70"/>
      <c r="F23" s="69"/>
      <c r="G23" s="68"/>
      <c r="H23" s="70"/>
      <c r="I23" s="70"/>
      <c r="J23" s="69"/>
      <c r="K23" s="68"/>
      <c r="L23" s="70"/>
      <c r="M23" s="69"/>
      <c r="N23" s="71">
        <f t="shared" si="0"/>
        <v>0</v>
      </c>
      <c r="O23" s="72">
        <v>0</v>
      </c>
      <c r="P23" s="73"/>
    </row>
    <row r="24" spans="1:18" ht="15" x14ac:dyDescent="0.2">
      <c r="A24" s="67" t="s">
        <v>84</v>
      </c>
      <c r="B24" s="68"/>
      <c r="C24" s="69"/>
      <c r="D24" s="68"/>
      <c r="E24" s="70"/>
      <c r="F24" s="69"/>
      <c r="G24" s="68"/>
      <c r="H24" s="70">
        <v>4.9000000000000004</v>
      </c>
      <c r="I24" s="70">
        <v>12.5</v>
      </c>
      <c r="J24" s="69"/>
      <c r="K24" s="68"/>
      <c r="L24" s="70"/>
      <c r="M24" s="69"/>
      <c r="N24" s="71">
        <f t="shared" si="0"/>
        <v>17.399999999999999</v>
      </c>
      <c r="O24" s="72">
        <v>17.399999999999999</v>
      </c>
      <c r="P24" s="73">
        <f>N24/O24*100</f>
        <v>100</v>
      </c>
      <c r="R24" s="66" t="s">
        <v>85</v>
      </c>
    </row>
    <row r="25" spans="1:18" ht="15" x14ac:dyDescent="0.2">
      <c r="A25" s="67" t="s">
        <v>86</v>
      </c>
      <c r="B25" s="68"/>
      <c r="C25" s="69"/>
      <c r="D25" s="68"/>
      <c r="E25" s="70"/>
      <c r="F25" s="69"/>
      <c r="G25" s="68"/>
      <c r="H25" s="70"/>
      <c r="I25" s="70"/>
      <c r="J25" s="69"/>
      <c r="K25" s="68"/>
      <c r="L25" s="70"/>
      <c r="M25" s="69"/>
      <c r="N25" s="71">
        <f t="shared" si="0"/>
        <v>0</v>
      </c>
      <c r="O25" s="72">
        <v>0</v>
      </c>
      <c r="P25" s="73"/>
    </row>
    <row r="26" spans="1:18" s="74" customFormat="1" ht="15" x14ac:dyDescent="0.2">
      <c r="A26" s="67" t="s">
        <v>87</v>
      </c>
      <c r="B26" s="75"/>
      <c r="C26" s="76"/>
      <c r="D26" s="75"/>
      <c r="E26" s="77"/>
      <c r="F26" s="76"/>
      <c r="G26" s="75"/>
      <c r="H26" s="77"/>
      <c r="I26" s="70">
        <v>3.5</v>
      </c>
      <c r="J26" s="69">
        <v>9.1999999999999993</v>
      </c>
      <c r="K26" s="68"/>
      <c r="L26" s="70"/>
      <c r="M26" s="69"/>
      <c r="N26" s="71">
        <f t="shared" si="0"/>
        <v>12.7</v>
      </c>
      <c r="O26" s="72">
        <v>12.7</v>
      </c>
      <c r="P26" s="73">
        <f>N26/O26*100</f>
        <v>100</v>
      </c>
      <c r="Q26" s="78">
        <f>O26-N26</f>
        <v>0</v>
      </c>
      <c r="R26" s="66" t="s">
        <v>88</v>
      </c>
    </row>
    <row r="27" spans="1:18" ht="15" x14ac:dyDescent="0.2">
      <c r="A27" s="67" t="s">
        <v>89</v>
      </c>
      <c r="B27" s="68"/>
      <c r="C27" s="69"/>
      <c r="D27" s="68"/>
      <c r="E27" s="70"/>
      <c r="F27" s="69"/>
      <c r="G27" s="68"/>
      <c r="H27" s="70"/>
      <c r="I27" s="70"/>
      <c r="J27" s="69"/>
      <c r="K27" s="68"/>
      <c r="L27" s="70"/>
      <c r="M27" s="69"/>
      <c r="N27" s="71">
        <f t="shared" si="0"/>
        <v>0</v>
      </c>
      <c r="O27" s="72">
        <v>0</v>
      </c>
      <c r="P27" s="73"/>
      <c r="Q27" s="66"/>
      <c r="R27" s="66"/>
    </row>
    <row r="28" spans="1:18" ht="15" x14ac:dyDescent="0.2">
      <c r="A28" s="67" t="s">
        <v>90</v>
      </c>
      <c r="B28" s="68"/>
      <c r="C28" s="69"/>
      <c r="D28" s="68"/>
      <c r="E28" s="70"/>
      <c r="F28" s="69"/>
      <c r="G28" s="68"/>
      <c r="H28" s="70"/>
      <c r="I28" s="70"/>
      <c r="J28" s="69">
        <v>2.2999999999999998</v>
      </c>
      <c r="K28" s="68">
        <v>12.6</v>
      </c>
      <c r="L28" s="70"/>
      <c r="M28" s="69"/>
      <c r="N28" s="71">
        <f t="shared" si="0"/>
        <v>14.9</v>
      </c>
      <c r="O28" s="72">
        <v>14.9</v>
      </c>
      <c r="P28" s="73">
        <f>N28/O28*100</f>
        <v>100</v>
      </c>
      <c r="Q28" s="78">
        <f>O28-N28</f>
        <v>0</v>
      </c>
      <c r="R28" s="66" t="s">
        <v>91</v>
      </c>
    </row>
    <row r="29" spans="1:18" ht="15" x14ac:dyDescent="0.2">
      <c r="A29" s="67" t="s">
        <v>92</v>
      </c>
      <c r="B29" s="68"/>
      <c r="C29" s="69"/>
      <c r="D29" s="68"/>
      <c r="E29" s="70"/>
      <c r="F29" s="69"/>
      <c r="G29" s="68"/>
      <c r="H29" s="70"/>
      <c r="I29" s="70"/>
      <c r="J29" s="69"/>
      <c r="K29" s="68"/>
      <c r="L29" s="70"/>
      <c r="M29" s="69"/>
      <c r="N29" s="71">
        <f t="shared" si="0"/>
        <v>0</v>
      </c>
      <c r="O29" s="72">
        <v>0</v>
      </c>
      <c r="P29" s="73"/>
      <c r="Q29" s="66"/>
      <c r="R29" s="66"/>
    </row>
    <row r="30" spans="1:18" ht="15" x14ac:dyDescent="0.2">
      <c r="A30" s="67" t="s">
        <v>93</v>
      </c>
      <c r="B30" s="68"/>
      <c r="C30" s="69"/>
      <c r="D30" s="68"/>
      <c r="E30" s="70"/>
      <c r="F30" s="69"/>
      <c r="G30" s="68"/>
      <c r="H30" s="70"/>
      <c r="I30" s="70"/>
      <c r="J30" s="69"/>
      <c r="K30" s="68"/>
      <c r="L30" s="70">
        <v>13.66</v>
      </c>
      <c r="M30" s="69"/>
      <c r="N30" s="71">
        <f t="shared" si="0"/>
        <v>13.66</v>
      </c>
      <c r="O30" s="72">
        <v>13.66</v>
      </c>
      <c r="P30" s="73">
        <f>N30/O30*100</f>
        <v>100</v>
      </c>
      <c r="Q30" s="78">
        <f>O30-N30</f>
        <v>0</v>
      </c>
      <c r="R30" s="66" t="s">
        <v>94</v>
      </c>
    </row>
    <row r="31" spans="1:18" ht="15" x14ac:dyDescent="0.2">
      <c r="A31" s="67" t="s">
        <v>95</v>
      </c>
      <c r="B31" s="68"/>
      <c r="C31" s="69"/>
      <c r="D31" s="68"/>
      <c r="E31" s="70"/>
      <c r="F31" s="69"/>
      <c r="G31" s="68"/>
      <c r="H31" s="70"/>
      <c r="I31" s="70"/>
      <c r="J31" s="69"/>
      <c r="K31" s="68"/>
      <c r="L31" s="70"/>
      <c r="M31" s="69"/>
      <c r="N31" s="71">
        <f t="shared" si="0"/>
        <v>0</v>
      </c>
      <c r="O31" s="72">
        <v>0</v>
      </c>
      <c r="P31" s="73"/>
      <c r="Q31" s="66"/>
      <c r="R31" s="66"/>
    </row>
    <row r="32" spans="1:18" ht="15" x14ac:dyDescent="0.2">
      <c r="A32" s="67" t="s">
        <v>96</v>
      </c>
      <c r="B32" s="68"/>
      <c r="C32" s="69"/>
      <c r="D32" s="68"/>
      <c r="E32" s="70"/>
      <c r="F32" s="69"/>
      <c r="G32" s="68"/>
      <c r="H32" s="70"/>
      <c r="I32" s="70"/>
      <c r="J32" s="69"/>
      <c r="K32" s="68"/>
      <c r="L32" s="70">
        <v>9.3000000000000007</v>
      </c>
      <c r="M32" s="69">
        <v>4.4000000000000004</v>
      </c>
      <c r="N32" s="71">
        <f t="shared" si="0"/>
        <v>13.7</v>
      </c>
      <c r="O32" s="72">
        <v>13.7</v>
      </c>
      <c r="P32" s="73">
        <f t="shared" ref="P32:P33" si="1">N32/O32*100</f>
        <v>100</v>
      </c>
      <c r="Q32" s="66"/>
      <c r="R32" s="66"/>
    </row>
    <row r="33" spans="1:18" ht="15" x14ac:dyDescent="0.2">
      <c r="A33" s="79" t="s">
        <v>97</v>
      </c>
      <c r="B33" s="80"/>
      <c r="C33" s="81"/>
      <c r="D33" s="80"/>
      <c r="E33" s="82"/>
      <c r="F33" s="81"/>
      <c r="G33" s="80"/>
      <c r="H33" s="82"/>
      <c r="I33" s="82"/>
      <c r="J33" s="81"/>
      <c r="K33" s="80"/>
      <c r="L33" s="82"/>
      <c r="M33" s="81">
        <v>17.71</v>
      </c>
      <c r="N33" s="71">
        <f t="shared" si="0"/>
        <v>17.71</v>
      </c>
      <c r="O33" s="83">
        <v>17.71</v>
      </c>
      <c r="P33" s="84">
        <f t="shared" si="1"/>
        <v>100</v>
      </c>
      <c r="Q33" s="78">
        <f>O33-N33</f>
        <v>0</v>
      </c>
      <c r="R33" s="66" t="s">
        <v>98</v>
      </c>
    </row>
    <row r="34" spans="1:18" ht="38.25" x14ac:dyDescent="0.2">
      <c r="A34" s="85" t="s">
        <v>99</v>
      </c>
      <c r="B34" s="853">
        <f>SUM(B10:C33)</f>
        <v>17.100000000000001</v>
      </c>
      <c r="C34" s="854"/>
      <c r="D34" s="853">
        <f>SUM(D10:F33)</f>
        <v>45.96</v>
      </c>
      <c r="E34" s="855"/>
      <c r="F34" s="854"/>
      <c r="G34" s="853">
        <f>SUM(G10:J33)</f>
        <v>48.76</v>
      </c>
      <c r="H34" s="855"/>
      <c r="I34" s="855"/>
      <c r="J34" s="854"/>
      <c r="K34" s="856">
        <f>SUM(K10:M33)</f>
        <v>57.67</v>
      </c>
      <c r="L34" s="857"/>
      <c r="M34" s="858"/>
      <c r="N34" s="86">
        <f>N10+N12+N14+N16+N18+N20+N22+N24+N26+N28+N30+N32+N33</f>
        <v>169.49</v>
      </c>
      <c r="O34" s="86">
        <f>O10+O12+O14+O16+O18+O20+O22+O24+O26+O28+O30+O32+O33</f>
        <v>221.2</v>
      </c>
      <c r="P34" s="87">
        <f>N34*100/O34</f>
        <v>76.62</v>
      </c>
    </row>
    <row r="35" spans="1:18" ht="39" thickBot="1" x14ac:dyDescent="0.25">
      <c r="A35" s="85" t="s">
        <v>100</v>
      </c>
      <c r="B35" s="853">
        <f>B34*100/N34</f>
        <v>10.09</v>
      </c>
      <c r="C35" s="854"/>
      <c r="D35" s="853">
        <f>D34*100/N34</f>
        <v>27.12</v>
      </c>
      <c r="E35" s="855"/>
      <c r="F35" s="854"/>
      <c r="G35" s="853">
        <f>G34*100/N34</f>
        <v>28.77</v>
      </c>
      <c r="H35" s="855"/>
      <c r="I35" s="855"/>
      <c r="J35" s="854"/>
      <c r="K35" s="856">
        <f>K34*100/N34</f>
        <v>34.03</v>
      </c>
      <c r="L35" s="857"/>
      <c r="M35" s="858"/>
      <c r="N35" s="88"/>
      <c r="O35" s="88"/>
      <c r="P35" s="88"/>
    </row>
  </sheetData>
  <mergeCells count="20">
    <mergeCell ref="B34:C34"/>
    <mergeCell ref="D34:F34"/>
    <mergeCell ref="G34:J34"/>
    <mergeCell ref="K34:M34"/>
    <mergeCell ref="B35:C35"/>
    <mergeCell ref="D35:F35"/>
    <mergeCell ref="G35:J35"/>
    <mergeCell ref="K35:M35"/>
    <mergeCell ref="G3:P3"/>
    <mergeCell ref="G4:P4"/>
    <mergeCell ref="G5:P5"/>
    <mergeCell ref="A6:A8"/>
    <mergeCell ref="B6:M6"/>
    <mergeCell ref="N6:N8"/>
    <mergeCell ref="O6:O8"/>
    <mergeCell ref="P6:P8"/>
    <mergeCell ref="B7:C7"/>
    <mergeCell ref="D7:F7"/>
    <mergeCell ref="G7:J7"/>
    <mergeCell ref="K7:M7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308"/>
  <sheetViews>
    <sheetView view="pageBreakPreview" zoomScale="80" zoomScaleSheetLayoutView="80" workbookViewId="0">
      <pane ySplit="13" topLeftCell="A272" activePane="bottomLeft" state="frozen"/>
      <selection activeCell="M275" sqref="M275"/>
      <selection pane="bottomLeft" activeCell="O258" sqref="O258:O265"/>
    </sheetView>
  </sheetViews>
  <sheetFormatPr defaultRowHeight="12.75" x14ac:dyDescent="0.2"/>
  <cols>
    <col min="1" max="1" width="22.85546875" style="1" customWidth="1"/>
    <col min="2" max="2" width="33.140625" style="1" customWidth="1"/>
    <col min="3" max="3" width="11.140625" customWidth="1"/>
    <col min="4" max="4" width="8.5703125" customWidth="1"/>
    <col min="5" max="5" width="10.42578125" customWidth="1"/>
    <col min="6" max="6" width="15.140625" customWidth="1"/>
    <col min="7" max="7" width="9.5703125" customWidth="1"/>
    <col min="8" max="8" width="10.7109375" customWidth="1"/>
    <col min="9" max="9" width="10.42578125" customWidth="1"/>
    <col min="10" max="10" width="15.140625" style="1" customWidth="1"/>
    <col min="11" max="11" width="10.42578125" style="1" customWidth="1"/>
    <col min="12" max="12" width="11.42578125" style="1" customWidth="1"/>
    <col min="13" max="13" width="11" style="23" customWidth="1"/>
    <col min="14" max="14" width="14.42578125" style="1" customWidth="1"/>
    <col min="15" max="15" width="23.28515625" style="90" customWidth="1"/>
    <col min="16" max="16" width="12.140625" style="90" customWidth="1"/>
    <col min="17" max="17" width="14" style="90" customWidth="1"/>
    <col min="18" max="18" width="17.28515625" style="90" customWidth="1"/>
    <col min="19" max="19" width="15" style="90" customWidth="1"/>
    <col min="20" max="20" width="7" style="1056" customWidth="1"/>
    <col min="21" max="21" width="57.7109375" style="66" customWidth="1"/>
  </cols>
  <sheetData>
    <row r="1" spans="1:21" ht="16.5" customHeight="1" x14ac:dyDescent="0.25">
      <c r="A1" s="11"/>
      <c r="B1" s="11"/>
      <c r="C1" s="11"/>
      <c r="D1" s="11"/>
      <c r="E1" s="11"/>
      <c r="F1" s="11"/>
      <c r="G1" s="1"/>
      <c r="H1" s="1"/>
      <c r="I1" s="1"/>
      <c r="M1" s="1"/>
      <c r="O1" s="91" t="s">
        <v>101</v>
      </c>
      <c r="P1" s="91"/>
      <c r="Q1" s="91"/>
      <c r="R1" s="91"/>
      <c r="S1" s="91"/>
      <c r="T1" s="1054"/>
      <c r="U1" s="92"/>
    </row>
    <row r="2" spans="1:21" ht="20.25" x14ac:dyDescent="0.3">
      <c r="A2" s="11"/>
      <c r="B2" s="10"/>
      <c r="C2" s="10"/>
      <c r="D2" s="11"/>
      <c r="E2" s="11"/>
      <c r="F2" s="11"/>
      <c r="G2" s="11"/>
      <c r="H2" s="1"/>
      <c r="I2" s="1"/>
      <c r="L2" s="94"/>
      <c r="M2" s="94"/>
      <c r="N2" s="94"/>
      <c r="O2" s="91" t="s">
        <v>102</v>
      </c>
      <c r="P2" s="91"/>
      <c r="Q2" s="91"/>
      <c r="R2" s="91"/>
      <c r="S2" s="91"/>
      <c r="T2" s="1054"/>
      <c r="U2" s="95"/>
    </row>
    <row r="3" spans="1:21" s="1" customFormat="1" ht="18.75" x14ac:dyDescent="0.3">
      <c r="A3" s="11"/>
      <c r="B3" s="96"/>
      <c r="C3" s="11"/>
      <c r="D3" s="11"/>
      <c r="E3" s="11"/>
      <c r="F3" s="11"/>
      <c r="G3" s="11"/>
      <c r="L3" s="94"/>
      <c r="M3" s="94"/>
      <c r="N3" s="94"/>
      <c r="O3" s="91"/>
      <c r="P3" s="91"/>
      <c r="Q3" s="91"/>
      <c r="R3" s="91"/>
      <c r="S3" s="91"/>
      <c r="T3" s="1054"/>
      <c r="U3" s="95"/>
    </row>
    <row r="4" spans="1:21" s="1" customFormat="1" ht="18.75" x14ac:dyDescent="0.3">
      <c r="A4" s="11"/>
      <c r="B4" s="96"/>
      <c r="C4" s="11"/>
      <c r="D4" s="11"/>
      <c r="E4" s="11"/>
      <c r="F4" s="11"/>
      <c r="G4" s="11"/>
      <c r="L4" s="94"/>
      <c r="M4" s="94"/>
      <c r="N4" s="94"/>
      <c r="O4" s="91"/>
      <c r="P4" s="91"/>
      <c r="Q4" s="91"/>
      <c r="R4" s="91"/>
      <c r="S4" s="91"/>
      <c r="T4" s="1054"/>
      <c r="U4" s="95"/>
    </row>
    <row r="5" spans="1:21" ht="21" customHeight="1" thickBot="1" x14ac:dyDescent="0.35">
      <c r="A5" s="11"/>
      <c r="B5" s="859" t="s">
        <v>103</v>
      </c>
      <c r="C5" s="860"/>
      <c r="D5" s="860"/>
      <c r="E5" s="860"/>
      <c r="F5" s="860"/>
      <c r="G5" s="97"/>
      <c r="H5" s="1"/>
      <c r="I5" s="1"/>
      <c r="J5" s="94"/>
      <c r="K5" s="94"/>
      <c r="L5" s="94"/>
      <c r="M5" s="94"/>
      <c r="N5" s="94"/>
      <c r="O5" s="98"/>
      <c r="P5" s="98"/>
      <c r="Q5" s="98"/>
      <c r="R5" s="98"/>
      <c r="S5" s="98"/>
      <c r="T5" s="1055"/>
      <c r="U5" s="99"/>
    </row>
    <row r="6" spans="1:21" ht="38.25" customHeight="1" thickBot="1" x14ac:dyDescent="0.35">
      <c r="A6" s="11"/>
      <c r="B6" s="96" t="s">
        <v>104</v>
      </c>
      <c r="C6" s="1"/>
      <c r="D6" s="1"/>
      <c r="E6" s="1"/>
      <c r="F6" s="1"/>
      <c r="G6" s="1"/>
      <c r="H6" s="1"/>
      <c r="I6" s="1"/>
      <c r="K6" s="90"/>
      <c r="L6" s="94"/>
      <c r="M6" s="94"/>
      <c r="N6" s="100"/>
      <c r="O6" s="98"/>
      <c r="P6" s="101">
        <v>476.24</v>
      </c>
      <c r="Q6" s="102" t="s">
        <v>15</v>
      </c>
      <c r="R6" s="98"/>
      <c r="S6" s="98"/>
      <c r="T6" s="1055"/>
      <c r="U6" s="99"/>
    </row>
    <row r="7" spans="1:21" ht="21.75" customHeight="1" x14ac:dyDescent="0.3">
      <c r="A7" s="11"/>
      <c r="B7" s="838" t="s">
        <v>105</v>
      </c>
      <c r="C7" s="860"/>
      <c r="D7" s="860"/>
      <c r="E7" s="860"/>
      <c r="F7" s="860"/>
      <c r="G7" s="90"/>
      <c r="H7" s="90"/>
      <c r="I7" s="97"/>
      <c r="M7" s="1"/>
      <c r="N7" s="100"/>
    </row>
    <row r="8" spans="1:21" ht="28.5" customHeight="1" x14ac:dyDescent="0.3">
      <c r="A8" s="11"/>
      <c r="B8" s="103"/>
      <c r="C8" s="103"/>
      <c r="D8" s="104"/>
      <c r="E8" s="104"/>
      <c r="F8" s="97"/>
      <c r="G8" s="97"/>
      <c r="H8" s="97"/>
      <c r="I8" s="1"/>
      <c r="N8" s="100"/>
    </row>
    <row r="9" spans="1:21" ht="38.25" customHeight="1" thickBot="1" x14ac:dyDescent="0.25">
      <c r="A9" s="8"/>
      <c r="B9" s="103"/>
      <c r="C9" s="1"/>
      <c r="D9" s="1"/>
      <c r="E9" s="1"/>
      <c r="F9" s="1"/>
      <c r="G9" s="1"/>
      <c r="H9" s="1"/>
      <c r="I9" s="1"/>
      <c r="N9" s="13"/>
      <c r="O9" s="105"/>
      <c r="P9" s="105"/>
      <c r="Q9" s="105"/>
      <c r="R9" s="105"/>
      <c r="S9" s="105"/>
      <c r="T9" s="1057"/>
      <c r="U9" s="106"/>
    </row>
    <row r="10" spans="1:21" ht="19.5" customHeight="1" thickBot="1" x14ac:dyDescent="0.35">
      <c r="A10" s="861" t="s">
        <v>106</v>
      </c>
      <c r="B10" s="863" t="s">
        <v>107</v>
      </c>
      <c r="C10" s="865" t="s">
        <v>108</v>
      </c>
      <c r="D10" s="865"/>
      <c r="E10" s="865"/>
      <c r="F10" s="866" t="s">
        <v>109</v>
      </c>
      <c r="G10" s="865"/>
      <c r="H10" s="865"/>
      <c r="I10" s="867"/>
      <c r="J10" s="868" t="s">
        <v>110</v>
      </c>
      <c r="K10" s="869"/>
      <c r="L10" s="869"/>
      <c r="M10" s="870"/>
      <c r="N10" s="871" t="s">
        <v>111</v>
      </c>
      <c r="O10" s="873" t="s">
        <v>112</v>
      </c>
      <c r="P10" s="875" t="s">
        <v>113</v>
      </c>
      <c r="Q10" s="876"/>
      <c r="R10" s="876"/>
      <c r="S10" s="877"/>
      <c r="T10" s="1058"/>
      <c r="U10" s="108"/>
    </row>
    <row r="11" spans="1:21" ht="15.75" customHeight="1" x14ac:dyDescent="0.2">
      <c r="A11" s="862"/>
      <c r="B11" s="864"/>
      <c r="C11" s="882" t="s">
        <v>114</v>
      </c>
      <c r="D11" s="884" t="s">
        <v>115</v>
      </c>
      <c r="E11" s="885"/>
      <c r="F11" s="886" t="s">
        <v>114</v>
      </c>
      <c r="G11" s="884" t="s">
        <v>115</v>
      </c>
      <c r="H11" s="885"/>
      <c r="I11" s="888"/>
      <c r="J11" s="889" t="s">
        <v>114</v>
      </c>
      <c r="K11" s="891" t="s">
        <v>115</v>
      </c>
      <c r="L11" s="892"/>
      <c r="M11" s="893"/>
      <c r="N11" s="872"/>
      <c r="O11" s="874"/>
      <c r="P11" s="878"/>
      <c r="Q11" s="879"/>
      <c r="R11" s="879"/>
      <c r="S11" s="880"/>
      <c r="T11" s="1058"/>
      <c r="U11" s="108"/>
    </row>
    <row r="12" spans="1:21" ht="45" customHeight="1" x14ac:dyDescent="0.2">
      <c r="A12" s="862"/>
      <c r="B12" s="864"/>
      <c r="C12" s="883"/>
      <c r="D12" s="110" t="s">
        <v>116</v>
      </c>
      <c r="E12" s="110" t="s">
        <v>117</v>
      </c>
      <c r="F12" s="887"/>
      <c r="G12" s="110" t="s">
        <v>116</v>
      </c>
      <c r="H12" s="110" t="s">
        <v>117</v>
      </c>
      <c r="I12" s="111" t="s">
        <v>118</v>
      </c>
      <c r="J12" s="890"/>
      <c r="K12" s="112" t="s">
        <v>116</v>
      </c>
      <c r="L12" s="112" t="s">
        <v>117</v>
      </c>
      <c r="M12" s="113" t="s">
        <v>119</v>
      </c>
      <c r="N12" s="872"/>
      <c r="O12" s="874"/>
      <c r="P12" s="878"/>
      <c r="Q12" s="879"/>
      <c r="R12" s="879"/>
      <c r="S12" s="880"/>
      <c r="T12" s="1058"/>
      <c r="U12" s="114"/>
    </row>
    <row r="13" spans="1:21" ht="22.5" customHeight="1" thickBot="1" x14ac:dyDescent="0.3">
      <c r="A13" s="862"/>
      <c r="B13" s="864"/>
      <c r="C13" s="883"/>
      <c r="D13" s="115" t="s">
        <v>120</v>
      </c>
      <c r="E13" s="115"/>
      <c r="F13" s="887"/>
      <c r="G13" s="115" t="s">
        <v>120</v>
      </c>
      <c r="H13" s="116" t="s">
        <v>121</v>
      </c>
      <c r="I13" s="117" t="s">
        <v>121</v>
      </c>
      <c r="J13" s="890"/>
      <c r="K13" s="118" t="s">
        <v>120</v>
      </c>
      <c r="L13" s="119" t="s">
        <v>121</v>
      </c>
      <c r="M13" s="120" t="s">
        <v>121</v>
      </c>
      <c r="N13" s="872"/>
      <c r="O13" s="874"/>
      <c r="P13" s="878"/>
      <c r="Q13" s="879"/>
      <c r="R13" s="879"/>
      <c r="S13" s="880"/>
      <c r="T13" s="1058"/>
      <c r="U13" s="108"/>
    </row>
    <row r="14" spans="1:21" s="1" customFormat="1" ht="48" customHeight="1" thickBot="1" x14ac:dyDescent="0.3">
      <c r="A14" s="20" t="s">
        <v>122</v>
      </c>
      <c r="B14" s="121" t="s">
        <v>123</v>
      </c>
      <c r="C14" s="894"/>
      <c r="D14" s="897"/>
      <c r="E14" s="900"/>
      <c r="F14" s="122"/>
      <c r="G14" s="123"/>
      <c r="H14" s="124"/>
      <c r="I14" s="125"/>
      <c r="J14" s="126" t="s">
        <v>124</v>
      </c>
      <c r="K14" s="127"/>
      <c r="L14" s="128"/>
      <c r="M14" s="129"/>
      <c r="N14" s="130">
        <v>2.5</v>
      </c>
      <c r="O14" s="131"/>
      <c r="P14" s="132">
        <f>SUM(N14:N55)</f>
        <v>17.05</v>
      </c>
      <c r="Q14" s="133" t="s">
        <v>125</v>
      </c>
      <c r="R14" s="134">
        <f>SUM(N14:N55)-N14</f>
        <v>14.55</v>
      </c>
      <c r="S14" s="135" t="s">
        <v>126</v>
      </c>
      <c r="T14" s="1059"/>
      <c r="U14" s="136"/>
    </row>
    <row r="15" spans="1:21" ht="23.25" customHeight="1" x14ac:dyDescent="0.25">
      <c r="A15" s="903" t="s">
        <v>127</v>
      </c>
      <c r="B15" s="139" t="s">
        <v>128</v>
      </c>
      <c r="C15" s="895"/>
      <c r="D15" s="898"/>
      <c r="E15" s="901"/>
      <c r="F15" s="140"/>
      <c r="G15" s="141"/>
      <c r="H15" s="141"/>
      <c r="I15" s="142"/>
      <c r="J15" s="143" t="s">
        <v>129</v>
      </c>
      <c r="K15" s="144">
        <v>62</v>
      </c>
      <c r="L15" s="145">
        <v>49.8</v>
      </c>
      <c r="M15" s="146">
        <v>49.74</v>
      </c>
      <c r="N15" s="906">
        <v>2.8</v>
      </c>
      <c r="O15" s="909" t="s">
        <v>130</v>
      </c>
      <c r="P15" s="147"/>
      <c r="Q15" s="148"/>
      <c r="R15" s="149"/>
      <c r="S15" s="150"/>
      <c r="T15" s="1060"/>
      <c r="U15" s="151"/>
    </row>
    <row r="16" spans="1:21" ht="24" customHeight="1" x14ac:dyDescent="0.25">
      <c r="A16" s="904"/>
      <c r="B16" s="152" t="s">
        <v>131</v>
      </c>
      <c r="C16" s="895"/>
      <c r="D16" s="898"/>
      <c r="E16" s="901"/>
      <c r="F16" s="153"/>
      <c r="G16" s="154"/>
      <c r="H16" s="154"/>
      <c r="I16" s="155"/>
      <c r="J16" s="156" t="s">
        <v>129</v>
      </c>
      <c r="K16" s="157">
        <v>61</v>
      </c>
      <c r="L16" s="158">
        <v>49.8</v>
      </c>
      <c r="M16" s="159">
        <v>49.74</v>
      </c>
      <c r="N16" s="907"/>
      <c r="O16" s="910"/>
      <c r="P16" s="147"/>
      <c r="Q16" s="148"/>
      <c r="R16" s="149"/>
      <c r="S16" s="150"/>
      <c r="T16" s="1060"/>
      <c r="U16" s="103"/>
    </row>
    <row r="17" spans="1:21" ht="27.75" customHeight="1" x14ac:dyDescent="0.25">
      <c r="A17" s="904"/>
      <c r="B17" s="161" t="s">
        <v>132</v>
      </c>
      <c r="C17" s="895"/>
      <c r="D17" s="898"/>
      <c r="E17" s="901"/>
      <c r="F17" s="153"/>
      <c r="G17" s="154"/>
      <c r="H17" s="154"/>
      <c r="I17" s="155"/>
      <c r="J17" s="156" t="s">
        <v>129</v>
      </c>
      <c r="K17" s="157">
        <v>60</v>
      </c>
      <c r="L17" s="158">
        <v>49.8</v>
      </c>
      <c r="M17" s="159">
        <v>49.74</v>
      </c>
      <c r="N17" s="907"/>
      <c r="O17" s="910"/>
      <c r="P17" s="147"/>
      <c r="Q17" s="148"/>
      <c r="R17" s="149"/>
      <c r="S17" s="150"/>
      <c r="T17" s="1060"/>
      <c r="U17" s="103"/>
    </row>
    <row r="18" spans="1:21" ht="25.5" customHeight="1" x14ac:dyDescent="0.25">
      <c r="A18" s="904"/>
      <c r="B18" s="152" t="s">
        <v>133</v>
      </c>
      <c r="C18" s="895"/>
      <c r="D18" s="898"/>
      <c r="E18" s="901"/>
      <c r="F18" s="153"/>
      <c r="G18" s="154"/>
      <c r="H18" s="154"/>
      <c r="I18" s="155"/>
      <c r="J18" s="156" t="s">
        <v>129</v>
      </c>
      <c r="K18" s="157">
        <v>59</v>
      </c>
      <c r="L18" s="158">
        <v>49.8</v>
      </c>
      <c r="M18" s="159">
        <v>49.74</v>
      </c>
      <c r="N18" s="907"/>
      <c r="O18" s="910"/>
      <c r="P18" s="147"/>
      <c r="Q18" s="148"/>
      <c r="R18" s="149"/>
      <c r="S18" s="150"/>
      <c r="T18" s="1060"/>
      <c r="U18" s="103"/>
    </row>
    <row r="19" spans="1:21" ht="26.25" customHeight="1" x14ac:dyDescent="0.25">
      <c r="A19" s="904"/>
      <c r="B19" s="161" t="s">
        <v>134</v>
      </c>
      <c r="C19" s="895"/>
      <c r="D19" s="898"/>
      <c r="E19" s="901"/>
      <c r="F19" s="153"/>
      <c r="G19" s="154"/>
      <c r="H19" s="154"/>
      <c r="I19" s="155"/>
      <c r="J19" s="156" t="s">
        <v>129</v>
      </c>
      <c r="K19" s="157">
        <v>58</v>
      </c>
      <c r="L19" s="158">
        <v>49.8</v>
      </c>
      <c r="M19" s="159">
        <v>49.74</v>
      </c>
      <c r="N19" s="907"/>
      <c r="O19" s="910"/>
      <c r="P19" s="147"/>
      <c r="Q19" s="148"/>
      <c r="R19" s="149"/>
      <c r="S19" s="150"/>
      <c r="T19" s="1060"/>
      <c r="U19" s="103"/>
    </row>
    <row r="20" spans="1:21" ht="24" customHeight="1" x14ac:dyDescent="0.25">
      <c r="A20" s="904"/>
      <c r="B20" s="152" t="s">
        <v>135</v>
      </c>
      <c r="C20" s="895"/>
      <c r="D20" s="898"/>
      <c r="E20" s="901"/>
      <c r="F20" s="153"/>
      <c r="G20" s="154"/>
      <c r="H20" s="154"/>
      <c r="I20" s="155"/>
      <c r="J20" s="156" t="s">
        <v>129</v>
      </c>
      <c r="K20" s="157">
        <v>57</v>
      </c>
      <c r="L20" s="158">
        <v>49.8</v>
      </c>
      <c r="M20" s="159">
        <v>49.74</v>
      </c>
      <c r="N20" s="907"/>
      <c r="O20" s="910"/>
      <c r="P20" s="147"/>
      <c r="Q20" s="148"/>
      <c r="R20" s="149"/>
      <c r="S20" s="150"/>
      <c r="T20" s="1060"/>
      <c r="U20" s="103"/>
    </row>
    <row r="21" spans="1:21" ht="30" customHeight="1" thickBot="1" x14ac:dyDescent="0.3">
      <c r="A21" s="904"/>
      <c r="B21" s="161" t="s">
        <v>136</v>
      </c>
      <c r="C21" s="895"/>
      <c r="D21" s="898"/>
      <c r="E21" s="901"/>
      <c r="F21" s="153"/>
      <c r="G21" s="154"/>
      <c r="H21" s="154"/>
      <c r="I21" s="155"/>
      <c r="J21" s="162" t="s">
        <v>129</v>
      </c>
      <c r="K21" s="163">
        <v>56</v>
      </c>
      <c r="L21" s="164">
        <v>49.8</v>
      </c>
      <c r="M21" s="165">
        <v>49.74</v>
      </c>
      <c r="N21" s="908"/>
      <c r="O21" s="910"/>
      <c r="P21" s="147"/>
      <c r="Q21" s="148"/>
      <c r="R21" s="149"/>
      <c r="S21" s="150"/>
      <c r="T21" s="1060"/>
      <c r="U21" s="103"/>
    </row>
    <row r="22" spans="1:21" ht="27" customHeight="1" x14ac:dyDescent="0.25">
      <c r="A22" s="904"/>
      <c r="B22" s="152" t="s">
        <v>137</v>
      </c>
      <c r="C22" s="895"/>
      <c r="D22" s="898"/>
      <c r="E22" s="901"/>
      <c r="F22" s="153"/>
      <c r="G22" s="154"/>
      <c r="H22" s="154"/>
      <c r="I22" s="155"/>
      <c r="J22" s="143" t="s">
        <v>138</v>
      </c>
      <c r="K22" s="144">
        <v>51</v>
      </c>
      <c r="L22" s="145">
        <v>49.8</v>
      </c>
      <c r="M22" s="146">
        <v>49.74</v>
      </c>
      <c r="N22" s="906">
        <v>0.75</v>
      </c>
      <c r="O22" s="911" t="s">
        <v>130</v>
      </c>
      <c r="P22" s="147"/>
      <c r="Q22" s="148"/>
      <c r="R22" s="149"/>
      <c r="S22" s="150"/>
      <c r="T22" s="1060"/>
      <c r="U22" s="167"/>
    </row>
    <row r="23" spans="1:21" ht="27.75" customHeight="1" x14ac:dyDescent="0.25">
      <c r="A23" s="904"/>
      <c r="B23" s="161" t="s">
        <v>139</v>
      </c>
      <c r="C23" s="895"/>
      <c r="D23" s="898"/>
      <c r="E23" s="901"/>
      <c r="F23" s="153"/>
      <c r="G23" s="154"/>
      <c r="H23" s="154"/>
      <c r="I23" s="155"/>
      <c r="J23" s="156" t="s">
        <v>138</v>
      </c>
      <c r="K23" s="157">
        <v>50</v>
      </c>
      <c r="L23" s="158">
        <v>49.8</v>
      </c>
      <c r="M23" s="159">
        <v>49.74</v>
      </c>
      <c r="N23" s="907"/>
      <c r="O23" s="910"/>
      <c r="P23" s="147"/>
      <c r="Q23" s="148"/>
      <c r="R23" s="149"/>
      <c r="S23" s="150"/>
      <c r="T23" s="1060"/>
      <c r="U23" s="167"/>
    </row>
    <row r="24" spans="1:21" ht="29.25" customHeight="1" x14ac:dyDescent="0.25">
      <c r="A24" s="904"/>
      <c r="B24" s="152" t="s">
        <v>140</v>
      </c>
      <c r="C24" s="895"/>
      <c r="D24" s="898"/>
      <c r="E24" s="901"/>
      <c r="F24" s="153"/>
      <c r="G24" s="154"/>
      <c r="H24" s="154"/>
      <c r="I24" s="155"/>
      <c r="J24" s="156" t="s">
        <v>138</v>
      </c>
      <c r="K24" s="157">
        <v>49</v>
      </c>
      <c r="L24" s="158">
        <v>49.8</v>
      </c>
      <c r="M24" s="159">
        <v>49.74</v>
      </c>
      <c r="N24" s="907"/>
      <c r="O24" s="910"/>
      <c r="P24" s="147"/>
      <c r="Q24" s="148"/>
      <c r="R24" s="149"/>
      <c r="S24" s="150"/>
      <c r="T24" s="1060"/>
      <c r="U24" s="167"/>
    </row>
    <row r="25" spans="1:21" ht="27.75" customHeight="1" x14ac:dyDescent="0.25">
      <c r="A25" s="904"/>
      <c r="B25" s="161" t="s">
        <v>141</v>
      </c>
      <c r="C25" s="895"/>
      <c r="D25" s="898"/>
      <c r="E25" s="901"/>
      <c r="F25" s="153"/>
      <c r="G25" s="154"/>
      <c r="H25" s="154"/>
      <c r="I25" s="155"/>
      <c r="J25" s="156" t="s">
        <v>138</v>
      </c>
      <c r="K25" s="157">
        <v>48</v>
      </c>
      <c r="L25" s="158">
        <v>49.8</v>
      </c>
      <c r="M25" s="159">
        <v>49.74</v>
      </c>
      <c r="N25" s="907"/>
      <c r="O25" s="910"/>
      <c r="P25" s="147"/>
      <c r="Q25" s="148"/>
      <c r="R25" s="149"/>
      <c r="S25" s="150"/>
      <c r="T25" s="1060"/>
      <c r="U25" s="167"/>
    </row>
    <row r="26" spans="1:21" ht="29.25" customHeight="1" x14ac:dyDescent="0.25">
      <c r="A26" s="904"/>
      <c r="B26" s="152" t="s">
        <v>142</v>
      </c>
      <c r="C26" s="895"/>
      <c r="D26" s="898"/>
      <c r="E26" s="901"/>
      <c r="F26" s="153"/>
      <c r="G26" s="154"/>
      <c r="H26" s="154"/>
      <c r="I26" s="155"/>
      <c r="J26" s="156" t="s">
        <v>138</v>
      </c>
      <c r="K26" s="157">
        <v>47</v>
      </c>
      <c r="L26" s="158">
        <v>49.8</v>
      </c>
      <c r="M26" s="159">
        <v>49.74</v>
      </c>
      <c r="N26" s="907"/>
      <c r="O26" s="910"/>
      <c r="P26" s="147"/>
      <c r="Q26" s="148"/>
      <c r="R26" s="149"/>
      <c r="S26" s="150"/>
      <c r="T26" s="1060"/>
      <c r="U26" s="167"/>
    </row>
    <row r="27" spans="1:21" ht="30" customHeight="1" x14ac:dyDescent="0.25">
      <c r="A27" s="904"/>
      <c r="B27" s="161" t="s">
        <v>143</v>
      </c>
      <c r="C27" s="895"/>
      <c r="D27" s="898"/>
      <c r="E27" s="901"/>
      <c r="F27" s="153"/>
      <c r="G27" s="154"/>
      <c r="H27" s="154"/>
      <c r="I27" s="155"/>
      <c r="J27" s="156" t="s">
        <v>138</v>
      </c>
      <c r="K27" s="157">
        <v>46</v>
      </c>
      <c r="L27" s="158">
        <v>49.8</v>
      </c>
      <c r="M27" s="159">
        <v>49.74</v>
      </c>
      <c r="N27" s="907"/>
      <c r="O27" s="910"/>
      <c r="P27" s="147"/>
      <c r="Q27" s="148"/>
      <c r="R27" s="149"/>
      <c r="S27" s="150"/>
      <c r="T27" s="1060"/>
      <c r="U27" s="167"/>
    </row>
    <row r="28" spans="1:21" ht="27.75" customHeight="1" x14ac:dyDescent="0.25">
      <c r="A28" s="904"/>
      <c r="B28" s="152" t="s">
        <v>144</v>
      </c>
      <c r="C28" s="895"/>
      <c r="D28" s="898"/>
      <c r="E28" s="901"/>
      <c r="F28" s="153"/>
      <c r="G28" s="154"/>
      <c r="H28" s="154"/>
      <c r="I28" s="155"/>
      <c r="J28" s="156" t="s">
        <v>138</v>
      </c>
      <c r="K28" s="157">
        <v>45</v>
      </c>
      <c r="L28" s="158">
        <v>49.8</v>
      </c>
      <c r="M28" s="159">
        <v>49.74</v>
      </c>
      <c r="N28" s="908"/>
      <c r="O28" s="912"/>
      <c r="P28" s="147"/>
      <c r="Q28" s="148"/>
      <c r="R28" s="149"/>
      <c r="S28" s="150"/>
      <c r="T28" s="1060"/>
      <c r="U28" s="167"/>
    </row>
    <row r="29" spans="1:21" ht="27.75" customHeight="1" x14ac:dyDescent="0.25">
      <c r="A29" s="904"/>
      <c r="B29" s="168" t="s">
        <v>145</v>
      </c>
      <c r="C29" s="895"/>
      <c r="D29" s="898"/>
      <c r="E29" s="901"/>
      <c r="F29" s="153"/>
      <c r="G29" s="154"/>
      <c r="H29" s="154"/>
      <c r="I29" s="155"/>
      <c r="J29" s="156" t="s">
        <v>138</v>
      </c>
      <c r="K29" s="157">
        <v>44</v>
      </c>
      <c r="L29" s="158">
        <v>49.8</v>
      </c>
      <c r="M29" s="159">
        <v>49.74</v>
      </c>
      <c r="N29" s="906">
        <v>2.2999999999999998</v>
      </c>
      <c r="O29" s="913" t="s">
        <v>130</v>
      </c>
      <c r="P29" s="147"/>
      <c r="Q29" s="148"/>
      <c r="R29" s="149"/>
      <c r="S29" s="150"/>
      <c r="T29" s="1060"/>
      <c r="U29" s="169"/>
    </row>
    <row r="30" spans="1:21" ht="30" customHeight="1" x14ac:dyDescent="0.25">
      <c r="A30" s="904"/>
      <c r="B30" s="168" t="s">
        <v>146</v>
      </c>
      <c r="C30" s="895"/>
      <c r="D30" s="898"/>
      <c r="E30" s="901"/>
      <c r="F30" s="153"/>
      <c r="G30" s="154"/>
      <c r="H30" s="154"/>
      <c r="I30" s="155"/>
      <c r="J30" s="156" t="s">
        <v>138</v>
      </c>
      <c r="K30" s="157">
        <v>43</v>
      </c>
      <c r="L30" s="158">
        <v>49.8</v>
      </c>
      <c r="M30" s="159">
        <v>49.74</v>
      </c>
      <c r="N30" s="907"/>
      <c r="O30" s="909"/>
      <c r="P30" s="147"/>
      <c r="Q30" s="148"/>
      <c r="R30" s="149"/>
      <c r="S30" s="150"/>
      <c r="T30" s="1060"/>
      <c r="U30" s="169"/>
    </row>
    <row r="31" spans="1:21" ht="26.25" customHeight="1" x14ac:dyDescent="0.25">
      <c r="A31" s="904"/>
      <c r="B31" s="168" t="s">
        <v>147</v>
      </c>
      <c r="C31" s="895"/>
      <c r="D31" s="898"/>
      <c r="E31" s="901"/>
      <c r="F31" s="153"/>
      <c r="G31" s="154"/>
      <c r="H31" s="154"/>
      <c r="I31" s="155"/>
      <c r="J31" s="156" t="s">
        <v>138</v>
      </c>
      <c r="K31" s="157">
        <v>42</v>
      </c>
      <c r="L31" s="158">
        <v>49.8</v>
      </c>
      <c r="M31" s="159">
        <v>49.74</v>
      </c>
      <c r="N31" s="907"/>
      <c r="O31" s="909"/>
      <c r="P31" s="147"/>
      <c r="Q31" s="148"/>
      <c r="R31" s="149"/>
      <c r="S31" s="150"/>
      <c r="T31" s="1060"/>
      <c r="U31" s="170"/>
    </row>
    <row r="32" spans="1:21" ht="27" customHeight="1" x14ac:dyDescent="0.25">
      <c r="A32" s="904"/>
      <c r="B32" s="168" t="s">
        <v>148</v>
      </c>
      <c r="C32" s="895"/>
      <c r="D32" s="898"/>
      <c r="E32" s="901"/>
      <c r="F32" s="153"/>
      <c r="G32" s="154"/>
      <c r="H32" s="154"/>
      <c r="I32" s="155"/>
      <c r="J32" s="156" t="s">
        <v>138</v>
      </c>
      <c r="K32" s="157">
        <v>41</v>
      </c>
      <c r="L32" s="158">
        <v>49.8</v>
      </c>
      <c r="M32" s="159">
        <v>49.74</v>
      </c>
      <c r="N32" s="907"/>
      <c r="O32" s="909"/>
      <c r="P32" s="147"/>
      <c r="Q32" s="148"/>
      <c r="R32" s="149"/>
      <c r="S32" s="150"/>
      <c r="T32" s="1060"/>
      <c r="U32" s="169"/>
    </row>
    <row r="33" spans="1:21" s="1" customFormat="1" ht="27" customHeight="1" x14ac:dyDescent="0.25">
      <c r="A33" s="904"/>
      <c r="B33" s="168" t="s">
        <v>149</v>
      </c>
      <c r="C33" s="895"/>
      <c r="D33" s="898"/>
      <c r="E33" s="901"/>
      <c r="F33" s="153"/>
      <c r="G33" s="154"/>
      <c r="H33" s="154"/>
      <c r="I33" s="155"/>
      <c r="J33" s="156" t="s">
        <v>138</v>
      </c>
      <c r="K33" s="1047">
        <v>40</v>
      </c>
      <c r="L33" s="1048">
        <v>49.8</v>
      </c>
      <c r="M33" s="1049">
        <v>49.74</v>
      </c>
      <c r="N33" s="907"/>
      <c r="O33" s="909"/>
      <c r="P33" s="147"/>
      <c r="Q33" s="148"/>
      <c r="R33" s="149"/>
      <c r="S33" s="150"/>
      <c r="T33" s="1060"/>
      <c r="U33" s="169"/>
    </row>
    <row r="34" spans="1:21" s="1" customFormat="1" ht="27" customHeight="1" x14ac:dyDescent="0.25">
      <c r="A34" s="904"/>
      <c r="B34" s="168" t="s">
        <v>150</v>
      </c>
      <c r="C34" s="895"/>
      <c r="D34" s="898"/>
      <c r="E34" s="901"/>
      <c r="F34" s="153"/>
      <c r="G34" s="154"/>
      <c r="H34" s="154"/>
      <c r="I34" s="155"/>
      <c r="J34" s="156" t="s">
        <v>138</v>
      </c>
      <c r="K34" s="1047">
        <v>39</v>
      </c>
      <c r="L34" s="1048">
        <v>49.8</v>
      </c>
      <c r="M34" s="1049">
        <v>49.74</v>
      </c>
      <c r="N34" s="907"/>
      <c r="O34" s="909"/>
      <c r="P34" s="147"/>
      <c r="Q34" s="148"/>
      <c r="R34" s="149"/>
      <c r="S34" s="150"/>
      <c r="T34" s="1060"/>
      <c r="U34" s="169"/>
    </row>
    <row r="35" spans="1:21" ht="30" customHeight="1" thickBot="1" x14ac:dyDescent="0.3">
      <c r="A35" s="905"/>
      <c r="B35" s="168" t="s">
        <v>151</v>
      </c>
      <c r="C35" s="896"/>
      <c r="D35" s="899"/>
      <c r="E35" s="902"/>
      <c r="F35" s="153"/>
      <c r="G35" s="154"/>
      <c r="H35" s="154"/>
      <c r="I35" s="155"/>
      <c r="J35" s="171" t="s">
        <v>138</v>
      </c>
      <c r="K35" s="163">
        <v>38</v>
      </c>
      <c r="L35" s="164">
        <v>49.8</v>
      </c>
      <c r="M35" s="165">
        <v>49.74</v>
      </c>
      <c r="N35" s="908"/>
      <c r="O35" s="914"/>
      <c r="P35" s="147"/>
      <c r="Q35" s="148"/>
      <c r="R35" s="149"/>
      <c r="S35" s="150"/>
      <c r="T35" s="1060"/>
      <c r="U35" s="169"/>
    </row>
    <row r="36" spans="1:21" ht="89.25" customHeight="1" x14ac:dyDescent="0.25">
      <c r="A36" s="172" t="s">
        <v>152</v>
      </c>
      <c r="B36" s="173" t="s">
        <v>153</v>
      </c>
      <c r="C36" s="915" t="s">
        <v>154</v>
      </c>
      <c r="D36" s="918">
        <v>0.3</v>
      </c>
      <c r="E36" s="921">
        <v>49.2</v>
      </c>
      <c r="F36" s="153"/>
      <c r="G36" s="154"/>
      <c r="H36" s="174"/>
      <c r="I36" s="175"/>
      <c r="J36" s="143" t="s">
        <v>155</v>
      </c>
      <c r="K36" s="176">
        <v>33</v>
      </c>
      <c r="L36" s="145">
        <v>49.8</v>
      </c>
      <c r="M36" s="177">
        <v>49.75</v>
      </c>
      <c r="N36" s="178">
        <v>1.1000000000000001</v>
      </c>
      <c r="O36" s="179"/>
      <c r="P36" s="147"/>
      <c r="Q36" s="148"/>
      <c r="R36" s="149"/>
      <c r="S36" s="150"/>
      <c r="T36" s="1060"/>
      <c r="U36" s="180" t="s">
        <v>156</v>
      </c>
    </row>
    <row r="37" spans="1:21" ht="61.5" customHeight="1" x14ac:dyDescent="0.25">
      <c r="A37" s="24" t="s">
        <v>157</v>
      </c>
      <c r="B37" s="182" t="s">
        <v>153</v>
      </c>
      <c r="C37" s="916"/>
      <c r="D37" s="919"/>
      <c r="E37" s="922"/>
      <c r="F37" s="153"/>
      <c r="G37" s="154"/>
      <c r="H37" s="174"/>
      <c r="I37" s="175"/>
      <c r="J37" s="156" t="s">
        <v>155</v>
      </c>
      <c r="K37" s="183">
        <v>32</v>
      </c>
      <c r="L37" s="184">
        <v>49.8</v>
      </c>
      <c r="M37" s="159">
        <v>49.75</v>
      </c>
      <c r="N37" s="185">
        <v>1.5</v>
      </c>
      <c r="O37" s="186"/>
      <c r="P37" s="147"/>
      <c r="Q37" s="148"/>
      <c r="R37" s="149"/>
      <c r="S37" s="150"/>
      <c r="T37" s="1060"/>
      <c r="U37" s="187"/>
    </row>
    <row r="38" spans="1:21" ht="27.75" customHeight="1" x14ac:dyDescent="0.25">
      <c r="A38" s="903" t="s">
        <v>158</v>
      </c>
      <c r="B38" s="182" t="s">
        <v>159</v>
      </c>
      <c r="C38" s="916"/>
      <c r="D38" s="919"/>
      <c r="E38" s="922"/>
      <c r="F38" s="153"/>
      <c r="G38" s="154"/>
      <c r="H38" s="174"/>
      <c r="I38" s="175"/>
      <c r="J38" s="156" t="s">
        <v>155</v>
      </c>
      <c r="K38" s="183">
        <v>31</v>
      </c>
      <c r="L38" s="184">
        <v>49.8</v>
      </c>
      <c r="M38" s="188">
        <v>49.75</v>
      </c>
      <c r="N38" s="906">
        <v>1.1000000000000001</v>
      </c>
      <c r="O38" s="913" t="s">
        <v>130</v>
      </c>
      <c r="P38" s="147"/>
      <c r="Q38" s="148"/>
      <c r="R38" s="149"/>
      <c r="S38" s="150"/>
      <c r="T38" s="1060"/>
      <c r="U38" s="169"/>
    </row>
    <row r="39" spans="1:21" ht="27" customHeight="1" x14ac:dyDescent="0.25">
      <c r="A39" s="904"/>
      <c r="B39" s="182" t="s">
        <v>160</v>
      </c>
      <c r="C39" s="916"/>
      <c r="D39" s="919"/>
      <c r="E39" s="922"/>
      <c r="F39" s="153"/>
      <c r="G39" s="154"/>
      <c r="H39" s="174"/>
      <c r="I39" s="175"/>
      <c r="J39" s="156" t="s">
        <v>155</v>
      </c>
      <c r="K39" s="183">
        <v>30</v>
      </c>
      <c r="L39" s="184">
        <v>49.8</v>
      </c>
      <c r="M39" s="159">
        <v>49.75</v>
      </c>
      <c r="N39" s="907"/>
      <c r="O39" s="909"/>
      <c r="P39" s="147"/>
      <c r="Q39" s="148"/>
      <c r="R39" s="149"/>
      <c r="S39" s="150"/>
      <c r="T39" s="1060"/>
      <c r="U39" s="169"/>
    </row>
    <row r="40" spans="1:21" ht="27" customHeight="1" x14ac:dyDescent="0.25">
      <c r="A40" s="904"/>
      <c r="B40" s="182" t="s">
        <v>132</v>
      </c>
      <c r="C40" s="916"/>
      <c r="D40" s="919"/>
      <c r="E40" s="922"/>
      <c r="F40" s="153"/>
      <c r="G40" s="154"/>
      <c r="H40" s="174"/>
      <c r="I40" s="175"/>
      <c r="J40" s="156" t="s">
        <v>155</v>
      </c>
      <c r="K40" s="183">
        <v>29</v>
      </c>
      <c r="L40" s="184">
        <v>49.8</v>
      </c>
      <c r="M40" s="188">
        <v>49.75</v>
      </c>
      <c r="N40" s="907"/>
      <c r="O40" s="909"/>
      <c r="P40" s="147"/>
      <c r="Q40" s="148"/>
      <c r="R40" s="149"/>
      <c r="S40" s="150"/>
      <c r="T40" s="1060"/>
      <c r="U40" s="169"/>
    </row>
    <row r="41" spans="1:21" ht="27" customHeight="1" x14ac:dyDescent="0.25">
      <c r="A41" s="904"/>
      <c r="B41" s="182" t="s">
        <v>161</v>
      </c>
      <c r="C41" s="916"/>
      <c r="D41" s="919"/>
      <c r="E41" s="922"/>
      <c r="F41" s="153"/>
      <c r="G41" s="154"/>
      <c r="H41" s="174"/>
      <c r="I41" s="175"/>
      <c r="J41" s="156" t="s">
        <v>155</v>
      </c>
      <c r="K41" s="183">
        <v>28</v>
      </c>
      <c r="L41" s="184">
        <v>49.8</v>
      </c>
      <c r="M41" s="159">
        <v>49.75</v>
      </c>
      <c r="N41" s="907"/>
      <c r="O41" s="909"/>
      <c r="P41" s="147"/>
      <c r="Q41" s="148"/>
      <c r="R41" s="149"/>
      <c r="S41" s="150"/>
      <c r="T41" s="1060"/>
      <c r="U41" s="169"/>
    </row>
    <row r="42" spans="1:21" s="1" customFormat="1" ht="27" customHeight="1" x14ac:dyDescent="0.25">
      <c r="A42" s="904"/>
      <c r="B42" s="182" t="s">
        <v>162</v>
      </c>
      <c r="C42" s="916"/>
      <c r="D42" s="919"/>
      <c r="E42" s="922"/>
      <c r="F42" s="153"/>
      <c r="G42" s="154"/>
      <c r="H42" s="174"/>
      <c r="I42" s="175"/>
      <c r="J42" s="156" t="s">
        <v>155</v>
      </c>
      <c r="K42" s="1050">
        <v>27</v>
      </c>
      <c r="L42" s="1051">
        <v>49.8</v>
      </c>
      <c r="M42" s="1052">
        <v>49.75</v>
      </c>
      <c r="N42" s="907"/>
      <c r="O42" s="909"/>
      <c r="P42" s="147"/>
      <c r="Q42" s="148"/>
      <c r="R42" s="149"/>
      <c r="S42" s="150"/>
      <c r="T42" s="1060"/>
      <c r="U42" s="169"/>
    </row>
    <row r="43" spans="1:21" ht="24.75" customHeight="1" x14ac:dyDescent="0.25">
      <c r="A43" s="905"/>
      <c r="B43" s="182" t="s">
        <v>163</v>
      </c>
      <c r="C43" s="916"/>
      <c r="D43" s="919"/>
      <c r="E43" s="922"/>
      <c r="F43" s="153"/>
      <c r="G43" s="154"/>
      <c r="H43" s="174"/>
      <c r="I43" s="175"/>
      <c r="J43" s="156" t="s">
        <v>155</v>
      </c>
      <c r="K43" s="183">
        <v>26</v>
      </c>
      <c r="L43" s="184">
        <v>49.8</v>
      </c>
      <c r="M43" s="188">
        <v>49.75</v>
      </c>
      <c r="N43" s="908"/>
      <c r="O43" s="914"/>
      <c r="P43" s="147"/>
      <c r="Q43" s="148"/>
      <c r="R43" s="149"/>
      <c r="S43" s="150"/>
      <c r="T43" s="1060"/>
      <c r="U43" s="169"/>
    </row>
    <row r="44" spans="1:21" ht="47.25" customHeight="1" thickBot="1" x14ac:dyDescent="0.3">
      <c r="A44" s="172" t="s">
        <v>164</v>
      </c>
      <c r="B44" s="173" t="s">
        <v>165</v>
      </c>
      <c r="C44" s="916"/>
      <c r="D44" s="919"/>
      <c r="E44" s="922"/>
      <c r="F44" s="153"/>
      <c r="G44" s="154"/>
      <c r="H44" s="174"/>
      <c r="I44" s="175"/>
      <c r="J44" s="189" t="s">
        <v>155</v>
      </c>
      <c r="K44" s="190">
        <v>25</v>
      </c>
      <c r="L44" s="191">
        <v>49.8</v>
      </c>
      <c r="M44" s="165">
        <v>49.75</v>
      </c>
      <c r="N44" s="185">
        <v>0</v>
      </c>
      <c r="O44" s="186" t="s">
        <v>166</v>
      </c>
      <c r="P44" s="147"/>
      <c r="Q44" s="148"/>
      <c r="R44" s="149"/>
      <c r="S44" s="150"/>
      <c r="T44" s="1060"/>
      <c r="U44" s="169"/>
    </row>
    <row r="45" spans="1:21" ht="26.25" customHeight="1" x14ac:dyDescent="0.25">
      <c r="A45" s="903" t="s">
        <v>167</v>
      </c>
      <c r="B45" s="182" t="s">
        <v>168</v>
      </c>
      <c r="C45" s="916"/>
      <c r="D45" s="919"/>
      <c r="E45" s="922"/>
      <c r="F45" s="153"/>
      <c r="G45" s="154"/>
      <c r="H45" s="174"/>
      <c r="I45" s="175"/>
      <c r="J45" s="192" t="s">
        <v>169</v>
      </c>
      <c r="K45" s="193">
        <v>20</v>
      </c>
      <c r="L45" s="145">
        <v>49.8</v>
      </c>
      <c r="M45" s="177">
        <v>49.7</v>
      </c>
      <c r="N45" s="906">
        <v>2.5</v>
      </c>
      <c r="O45" s="913" t="s">
        <v>130</v>
      </c>
      <c r="P45" s="147"/>
      <c r="Q45" s="148"/>
      <c r="R45" s="149"/>
      <c r="S45" s="150"/>
      <c r="T45" s="1060"/>
      <c r="U45" s="169"/>
    </row>
    <row r="46" spans="1:21" ht="26.25" customHeight="1" x14ac:dyDescent="0.25">
      <c r="A46" s="904"/>
      <c r="B46" s="182" t="s">
        <v>170</v>
      </c>
      <c r="C46" s="916"/>
      <c r="D46" s="919"/>
      <c r="E46" s="922"/>
      <c r="F46" s="153"/>
      <c r="G46" s="154"/>
      <c r="H46" s="174"/>
      <c r="I46" s="175"/>
      <c r="J46" s="194" t="s">
        <v>169</v>
      </c>
      <c r="K46" s="195">
        <v>19</v>
      </c>
      <c r="L46" s="158">
        <v>49.8</v>
      </c>
      <c r="M46" s="159">
        <v>49.7</v>
      </c>
      <c r="N46" s="907"/>
      <c r="O46" s="910"/>
      <c r="P46" s="147"/>
      <c r="Q46" s="148"/>
      <c r="R46" s="149"/>
      <c r="S46" s="150"/>
      <c r="T46" s="1060"/>
      <c r="U46" s="103"/>
    </row>
    <row r="47" spans="1:21" ht="27.75" customHeight="1" x14ac:dyDescent="0.25">
      <c r="A47" s="904"/>
      <c r="B47" s="182" t="s">
        <v>171</v>
      </c>
      <c r="C47" s="916"/>
      <c r="D47" s="919"/>
      <c r="E47" s="922"/>
      <c r="F47" s="153"/>
      <c r="G47" s="154"/>
      <c r="H47" s="174"/>
      <c r="I47" s="175"/>
      <c r="J47" s="194" t="s">
        <v>169</v>
      </c>
      <c r="K47" s="195">
        <v>18</v>
      </c>
      <c r="L47" s="158">
        <v>49.8</v>
      </c>
      <c r="M47" s="188">
        <v>49.7</v>
      </c>
      <c r="N47" s="907"/>
      <c r="O47" s="910"/>
      <c r="P47" s="147"/>
      <c r="Q47" s="148"/>
      <c r="R47" s="149"/>
      <c r="S47" s="150"/>
      <c r="T47" s="1060"/>
      <c r="U47" s="103"/>
    </row>
    <row r="48" spans="1:21" ht="26.25" customHeight="1" x14ac:dyDescent="0.25">
      <c r="A48" s="904"/>
      <c r="B48" s="182" t="s">
        <v>134</v>
      </c>
      <c r="C48" s="916"/>
      <c r="D48" s="919"/>
      <c r="E48" s="922"/>
      <c r="F48" s="153"/>
      <c r="G48" s="154"/>
      <c r="H48" s="174"/>
      <c r="I48" s="175"/>
      <c r="J48" s="194" t="s">
        <v>169</v>
      </c>
      <c r="K48" s="195">
        <v>17</v>
      </c>
      <c r="L48" s="158">
        <v>49.8</v>
      </c>
      <c r="M48" s="159">
        <v>49.7</v>
      </c>
      <c r="N48" s="907"/>
      <c r="O48" s="910"/>
      <c r="P48" s="147"/>
      <c r="Q48" s="148"/>
      <c r="R48" s="149"/>
      <c r="S48" s="150"/>
      <c r="T48" s="1060"/>
      <c r="U48" s="103"/>
    </row>
    <row r="49" spans="1:21" ht="27" customHeight="1" x14ac:dyDescent="0.25">
      <c r="A49" s="904"/>
      <c r="B49" s="182" t="s">
        <v>135</v>
      </c>
      <c r="C49" s="916"/>
      <c r="D49" s="919"/>
      <c r="E49" s="922"/>
      <c r="F49" s="153"/>
      <c r="G49" s="154"/>
      <c r="H49" s="174"/>
      <c r="I49" s="175"/>
      <c r="J49" s="194" t="s">
        <v>169</v>
      </c>
      <c r="K49" s="195">
        <v>16</v>
      </c>
      <c r="L49" s="158">
        <v>49.8</v>
      </c>
      <c r="M49" s="188">
        <v>49.7</v>
      </c>
      <c r="N49" s="907"/>
      <c r="O49" s="910"/>
      <c r="P49" s="147"/>
      <c r="Q49" s="148"/>
      <c r="R49" s="149"/>
      <c r="S49" s="150"/>
      <c r="T49" s="1060"/>
      <c r="U49" s="103"/>
    </row>
    <row r="50" spans="1:21" ht="27" customHeight="1" x14ac:dyDescent="0.25">
      <c r="A50" s="904"/>
      <c r="B50" s="182" t="s">
        <v>172</v>
      </c>
      <c r="C50" s="916"/>
      <c r="D50" s="919"/>
      <c r="E50" s="922"/>
      <c r="F50" s="140"/>
      <c r="G50" s="141"/>
      <c r="H50" s="196"/>
      <c r="I50" s="197"/>
      <c r="J50" s="194" t="s">
        <v>169</v>
      </c>
      <c r="K50" s="195">
        <v>15</v>
      </c>
      <c r="L50" s="158">
        <v>49.8</v>
      </c>
      <c r="M50" s="159">
        <v>49.7</v>
      </c>
      <c r="N50" s="908"/>
      <c r="O50" s="912"/>
      <c r="P50" s="147"/>
      <c r="Q50" s="148"/>
      <c r="R50" s="149"/>
      <c r="S50" s="150"/>
      <c r="T50" s="1060"/>
      <c r="U50" s="103"/>
    </row>
    <row r="51" spans="1:21" ht="29.25" customHeight="1" x14ac:dyDescent="0.25">
      <c r="A51" s="904"/>
      <c r="B51" s="182" t="s">
        <v>173</v>
      </c>
      <c r="C51" s="916"/>
      <c r="D51" s="919"/>
      <c r="E51" s="922"/>
      <c r="F51" s="198"/>
      <c r="G51" s="115"/>
      <c r="H51" s="199"/>
      <c r="I51" s="117"/>
      <c r="J51" s="194" t="s">
        <v>169</v>
      </c>
      <c r="K51" s="195">
        <v>14</v>
      </c>
      <c r="L51" s="158">
        <v>49.8</v>
      </c>
      <c r="M51" s="188">
        <v>49.7</v>
      </c>
      <c r="N51" s="906">
        <v>2.5</v>
      </c>
      <c r="O51" s="913" t="s">
        <v>130</v>
      </c>
      <c r="P51" s="147"/>
      <c r="Q51" s="148"/>
      <c r="R51" s="149"/>
      <c r="S51" s="150"/>
      <c r="T51" s="1060"/>
      <c r="U51" s="169"/>
    </row>
    <row r="52" spans="1:21" ht="26.25" customHeight="1" x14ac:dyDescent="0.25">
      <c r="A52" s="904"/>
      <c r="B52" s="182" t="s">
        <v>174</v>
      </c>
      <c r="C52" s="916"/>
      <c r="D52" s="919"/>
      <c r="E52" s="922"/>
      <c r="F52" s="198"/>
      <c r="G52" s="115"/>
      <c r="H52" s="199"/>
      <c r="I52" s="117"/>
      <c r="J52" s="194" t="s">
        <v>169</v>
      </c>
      <c r="K52" s="195">
        <v>13</v>
      </c>
      <c r="L52" s="158">
        <v>49.8</v>
      </c>
      <c r="M52" s="159">
        <v>49.7</v>
      </c>
      <c r="N52" s="907"/>
      <c r="O52" s="909"/>
      <c r="P52" s="147"/>
      <c r="Q52" s="148"/>
      <c r="R52" s="149"/>
      <c r="S52" s="150"/>
      <c r="T52" s="1060"/>
      <c r="U52" s="169"/>
    </row>
    <row r="53" spans="1:21" ht="27.75" customHeight="1" x14ac:dyDescent="0.25">
      <c r="A53" s="904"/>
      <c r="B53" s="200" t="s">
        <v>175</v>
      </c>
      <c r="C53" s="916"/>
      <c r="D53" s="919"/>
      <c r="E53" s="922"/>
      <c r="F53" s="198"/>
      <c r="G53" s="115"/>
      <c r="H53" s="199"/>
      <c r="I53" s="117"/>
      <c r="J53" s="194" t="s">
        <v>169</v>
      </c>
      <c r="K53" s="195">
        <v>12</v>
      </c>
      <c r="L53" s="158">
        <v>49.8</v>
      </c>
      <c r="M53" s="159">
        <v>49.7</v>
      </c>
      <c r="N53" s="907"/>
      <c r="O53" s="909"/>
      <c r="P53" s="147"/>
      <c r="Q53" s="148"/>
      <c r="R53" s="149"/>
      <c r="S53" s="150"/>
      <c r="T53" s="1060"/>
      <c r="U53" s="169"/>
    </row>
    <row r="54" spans="1:21" s="1" customFormat="1" ht="27.75" customHeight="1" x14ac:dyDescent="0.25">
      <c r="A54" s="904"/>
      <c r="B54" s="200" t="s">
        <v>176</v>
      </c>
      <c r="C54" s="916"/>
      <c r="D54" s="919"/>
      <c r="E54" s="922"/>
      <c r="F54" s="198"/>
      <c r="G54" s="115"/>
      <c r="H54" s="199"/>
      <c r="I54" s="117"/>
      <c r="J54" s="194" t="s">
        <v>169</v>
      </c>
      <c r="K54" s="1053">
        <v>11</v>
      </c>
      <c r="L54" s="158">
        <v>49.8</v>
      </c>
      <c r="M54" s="159">
        <v>49.7</v>
      </c>
      <c r="N54" s="907"/>
      <c r="O54" s="909"/>
      <c r="P54" s="147"/>
      <c r="Q54" s="148"/>
      <c r="R54" s="149"/>
      <c r="S54" s="150"/>
      <c r="T54" s="1060"/>
      <c r="U54" s="169"/>
    </row>
    <row r="55" spans="1:21" ht="42" customHeight="1" thickBot="1" x14ac:dyDescent="0.3">
      <c r="A55" s="924"/>
      <c r="B55" s="201" t="s">
        <v>177</v>
      </c>
      <c r="C55" s="917"/>
      <c r="D55" s="920"/>
      <c r="E55" s="923"/>
      <c r="F55" s="202"/>
      <c r="G55" s="203"/>
      <c r="H55" s="204"/>
      <c r="I55" s="205"/>
      <c r="J55" s="206" t="s">
        <v>169</v>
      </c>
      <c r="K55" s="207">
        <v>10</v>
      </c>
      <c r="L55" s="164">
        <v>49.8</v>
      </c>
      <c r="M55" s="165">
        <v>49.7</v>
      </c>
      <c r="N55" s="925"/>
      <c r="O55" s="926"/>
      <c r="P55" s="209"/>
      <c r="Q55" s="210"/>
      <c r="R55" s="211"/>
      <c r="S55" s="212"/>
      <c r="T55" s="1061"/>
      <c r="U55" s="213"/>
    </row>
    <row r="56" spans="1:21" s="1" customFormat="1" ht="43.5" customHeight="1" x14ac:dyDescent="0.2">
      <c r="A56" s="927" t="s">
        <v>178</v>
      </c>
      <c r="B56" s="121" t="s">
        <v>179</v>
      </c>
      <c r="C56" s="930">
        <v>1</v>
      </c>
      <c r="D56" s="933">
        <v>0.3</v>
      </c>
      <c r="E56" s="934">
        <v>48.8</v>
      </c>
      <c r="F56" s="214" t="s">
        <v>180</v>
      </c>
      <c r="G56" s="215">
        <v>5</v>
      </c>
      <c r="H56" s="216">
        <v>49</v>
      </c>
      <c r="I56" s="217">
        <v>49.1</v>
      </c>
      <c r="J56" s="218" t="s">
        <v>181</v>
      </c>
      <c r="K56" s="219">
        <v>135</v>
      </c>
      <c r="L56" s="219">
        <v>49.6</v>
      </c>
      <c r="M56" s="220">
        <v>49.5</v>
      </c>
      <c r="N56" s="936">
        <v>0.7</v>
      </c>
      <c r="O56" s="221"/>
      <c r="P56" s="147"/>
      <c r="Q56" s="148"/>
      <c r="R56" s="222"/>
      <c r="S56" s="223"/>
      <c r="T56" s="1060"/>
      <c r="U56" s="103"/>
    </row>
    <row r="57" spans="1:21" s="1" customFormat="1" ht="43.5" customHeight="1" x14ac:dyDescent="0.2">
      <c r="A57" s="928"/>
      <c r="B57" s="152" t="s">
        <v>182</v>
      </c>
      <c r="C57" s="931"/>
      <c r="D57" s="919"/>
      <c r="E57" s="935"/>
      <c r="F57" s="224" t="s">
        <v>180</v>
      </c>
      <c r="G57" s="225">
        <v>5</v>
      </c>
      <c r="H57" s="226">
        <v>49</v>
      </c>
      <c r="I57" s="227">
        <v>49.1</v>
      </c>
      <c r="J57" s="228" t="s">
        <v>181</v>
      </c>
      <c r="K57" s="229">
        <v>134</v>
      </c>
      <c r="L57" s="229">
        <v>49.6</v>
      </c>
      <c r="M57" s="230">
        <v>49.5</v>
      </c>
      <c r="N57" s="937"/>
      <c r="O57" s="221"/>
      <c r="P57" s="147"/>
      <c r="Q57" s="148"/>
      <c r="R57" s="222"/>
      <c r="S57" s="223"/>
      <c r="T57" s="1060"/>
      <c r="U57" s="103"/>
    </row>
    <row r="58" spans="1:21" s="1" customFormat="1" ht="43.5" customHeight="1" x14ac:dyDescent="0.2">
      <c r="A58" s="928"/>
      <c r="B58" s="182" t="s">
        <v>143</v>
      </c>
      <c r="C58" s="931"/>
      <c r="D58" s="919"/>
      <c r="E58" s="935"/>
      <c r="F58" s="224" t="s">
        <v>180</v>
      </c>
      <c r="G58" s="225">
        <v>5</v>
      </c>
      <c r="H58" s="226">
        <v>49</v>
      </c>
      <c r="I58" s="227">
        <v>49.1</v>
      </c>
      <c r="J58" s="228" t="s">
        <v>181</v>
      </c>
      <c r="K58" s="229">
        <v>133</v>
      </c>
      <c r="L58" s="229">
        <v>49.6</v>
      </c>
      <c r="M58" s="230">
        <v>49.5</v>
      </c>
      <c r="N58" s="937"/>
      <c r="O58" s="221"/>
      <c r="P58" s="147"/>
      <c r="Q58" s="148"/>
      <c r="R58" s="222"/>
      <c r="S58" s="223"/>
      <c r="T58" s="1060"/>
      <c r="U58" s="103"/>
    </row>
    <row r="59" spans="1:21" s="1" customFormat="1" ht="43.5" customHeight="1" thickBot="1" x14ac:dyDescent="0.25">
      <c r="A59" s="929"/>
      <c r="B59" s="231" t="s">
        <v>139</v>
      </c>
      <c r="C59" s="931"/>
      <c r="D59" s="919"/>
      <c r="E59" s="935"/>
      <c r="F59" s="224" t="s">
        <v>180</v>
      </c>
      <c r="G59" s="225">
        <v>5</v>
      </c>
      <c r="H59" s="226">
        <v>49</v>
      </c>
      <c r="I59" s="227">
        <v>49.1</v>
      </c>
      <c r="J59" s="232" t="s">
        <v>181</v>
      </c>
      <c r="K59" s="233">
        <v>132</v>
      </c>
      <c r="L59" s="233">
        <v>49.6</v>
      </c>
      <c r="M59" s="234">
        <v>49.5</v>
      </c>
      <c r="N59" s="938"/>
      <c r="O59" s="235"/>
      <c r="P59" s="147"/>
      <c r="Q59" s="148"/>
      <c r="R59" s="222"/>
      <c r="S59" s="223"/>
      <c r="T59" s="1060"/>
      <c r="U59" s="103"/>
    </row>
    <row r="60" spans="1:21" ht="39" customHeight="1" x14ac:dyDescent="0.2">
      <c r="A60" s="939" t="s">
        <v>183</v>
      </c>
      <c r="B60" s="173" t="s">
        <v>184</v>
      </c>
      <c r="C60" s="931"/>
      <c r="D60" s="919"/>
      <c r="E60" s="935"/>
      <c r="F60" s="214" t="s">
        <v>180</v>
      </c>
      <c r="G60" s="215">
        <v>5</v>
      </c>
      <c r="H60" s="236">
        <v>49</v>
      </c>
      <c r="I60" s="237">
        <v>49.1</v>
      </c>
      <c r="J60" s="238" t="s">
        <v>185</v>
      </c>
      <c r="K60" s="239">
        <v>127</v>
      </c>
      <c r="L60" s="240">
        <v>49.6</v>
      </c>
      <c r="M60" s="241">
        <v>49.5</v>
      </c>
      <c r="N60" s="906">
        <v>2.4</v>
      </c>
      <c r="O60" s="941"/>
      <c r="P60" s="242">
        <f>SUM(N56:N97)</f>
        <v>21.1</v>
      </c>
      <c r="Q60" s="148" t="s">
        <v>186</v>
      </c>
      <c r="R60" s="149"/>
      <c r="S60" s="150"/>
      <c r="T60" s="1060"/>
      <c r="U60" s="243"/>
    </row>
    <row r="61" spans="1:21" ht="35.25" customHeight="1" x14ac:dyDescent="0.2">
      <c r="A61" s="939"/>
      <c r="B61" s="173" t="s">
        <v>187</v>
      </c>
      <c r="C61" s="931"/>
      <c r="D61" s="919"/>
      <c r="E61" s="935"/>
      <c r="F61" s="214" t="s">
        <v>180</v>
      </c>
      <c r="G61" s="215">
        <v>5</v>
      </c>
      <c r="H61" s="236">
        <v>49</v>
      </c>
      <c r="I61" s="227">
        <v>49.1</v>
      </c>
      <c r="J61" s="238" t="s">
        <v>185</v>
      </c>
      <c r="K61" s="239">
        <v>126</v>
      </c>
      <c r="L61" s="244">
        <v>49.6</v>
      </c>
      <c r="M61" s="230">
        <v>49.5</v>
      </c>
      <c r="N61" s="907"/>
      <c r="O61" s="880"/>
      <c r="P61" s="147"/>
      <c r="Q61" s="148"/>
      <c r="R61" s="149"/>
      <c r="S61" s="150"/>
      <c r="T61" s="1060"/>
      <c r="U61" s="103"/>
    </row>
    <row r="62" spans="1:21" ht="30" customHeight="1" x14ac:dyDescent="0.2">
      <c r="A62" s="939"/>
      <c r="B62" s="173" t="s">
        <v>188</v>
      </c>
      <c r="C62" s="931"/>
      <c r="D62" s="919"/>
      <c r="E62" s="935"/>
      <c r="F62" s="214" t="s">
        <v>180</v>
      </c>
      <c r="G62" s="215">
        <v>5</v>
      </c>
      <c r="H62" s="236">
        <v>49</v>
      </c>
      <c r="I62" s="227">
        <v>49.1</v>
      </c>
      <c r="J62" s="238" t="s">
        <v>185</v>
      </c>
      <c r="K62" s="239">
        <v>125</v>
      </c>
      <c r="L62" s="244">
        <v>49.6</v>
      </c>
      <c r="M62" s="230">
        <v>49.5</v>
      </c>
      <c r="N62" s="907"/>
      <c r="O62" s="880"/>
      <c r="P62" s="147"/>
      <c r="Q62" s="148"/>
      <c r="R62" s="149"/>
      <c r="S62" s="150"/>
      <c r="T62" s="1060"/>
      <c r="U62" s="103"/>
    </row>
    <row r="63" spans="1:21" ht="30" customHeight="1" x14ac:dyDescent="0.2">
      <c r="A63" s="939"/>
      <c r="B63" s="173" t="s">
        <v>189</v>
      </c>
      <c r="C63" s="931"/>
      <c r="D63" s="919"/>
      <c r="E63" s="935"/>
      <c r="F63" s="214" t="s">
        <v>180</v>
      </c>
      <c r="G63" s="215">
        <v>5</v>
      </c>
      <c r="H63" s="236">
        <v>49</v>
      </c>
      <c r="I63" s="227">
        <v>49.1</v>
      </c>
      <c r="J63" s="238" t="s">
        <v>185</v>
      </c>
      <c r="K63" s="239">
        <v>124</v>
      </c>
      <c r="L63" s="244">
        <v>49.6</v>
      </c>
      <c r="M63" s="230">
        <v>49.5</v>
      </c>
      <c r="N63" s="907"/>
      <c r="O63" s="880"/>
      <c r="P63" s="147"/>
      <c r="Q63" s="148"/>
      <c r="R63" s="149"/>
      <c r="S63" s="150"/>
      <c r="T63" s="1060"/>
      <c r="U63" s="103"/>
    </row>
    <row r="64" spans="1:21" ht="30" customHeight="1" x14ac:dyDescent="0.2">
      <c r="A64" s="939"/>
      <c r="B64" s="173" t="s">
        <v>190</v>
      </c>
      <c r="C64" s="931"/>
      <c r="D64" s="919"/>
      <c r="E64" s="935"/>
      <c r="F64" s="214" t="s">
        <v>180</v>
      </c>
      <c r="G64" s="215">
        <v>5</v>
      </c>
      <c r="H64" s="236">
        <v>49</v>
      </c>
      <c r="I64" s="227">
        <v>49.1</v>
      </c>
      <c r="J64" s="238" t="s">
        <v>185</v>
      </c>
      <c r="K64" s="239">
        <v>123</v>
      </c>
      <c r="L64" s="244">
        <v>49.6</v>
      </c>
      <c r="M64" s="230">
        <v>49.5</v>
      </c>
      <c r="N64" s="907"/>
      <c r="O64" s="880"/>
      <c r="P64" s="147"/>
      <c r="Q64" s="148"/>
      <c r="R64" s="149"/>
      <c r="S64" s="150"/>
      <c r="T64" s="1060"/>
      <c r="U64" s="103"/>
    </row>
    <row r="65" spans="1:21" ht="30" customHeight="1" x14ac:dyDescent="0.2">
      <c r="A65" s="939"/>
      <c r="B65" s="173" t="s">
        <v>191</v>
      </c>
      <c r="C65" s="931"/>
      <c r="D65" s="919"/>
      <c r="E65" s="935"/>
      <c r="F65" s="214" t="s">
        <v>180</v>
      </c>
      <c r="G65" s="215">
        <v>5</v>
      </c>
      <c r="H65" s="236">
        <v>49</v>
      </c>
      <c r="I65" s="227">
        <v>49.1</v>
      </c>
      <c r="J65" s="238" t="s">
        <v>185</v>
      </c>
      <c r="K65" s="239">
        <v>122</v>
      </c>
      <c r="L65" s="244">
        <v>49.6</v>
      </c>
      <c r="M65" s="230">
        <v>49.5</v>
      </c>
      <c r="N65" s="907"/>
      <c r="O65" s="880"/>
      <c r="P65" s="147"/>
      <c r="Q65" s="148"/>
      <c r="R65" s="149"/>
      <c r="S65" s="150"/>
      <c r="T65" s="1060"/>
      <c r="U65" s="103"/>
    </row>
    <row r="66" spans="1:21" ht="28.5" customHeight="1" x14ac:dyDescent="0.2">
      <c r="A66" s="939"/>
      <c r="B66" s="173" t="s">
        <v>192</v>
      </c>
      <c r="C66" s="931"/>
      <c r="D66" s="919"/>
      <c r="E66" s="935"/>
      <c r="F66" s="214" t="s">
        <v>180</v>
      </c>
      <c r="G66" s="215">
        <v>5</v>
      </c>
      <c r="H66" s="236">
        <v>49</v>
      </c>
      <c r="I66" s="227">
        <v>49.1</v>
      </c>
      <c r="J66" s="238" t="s">
        <v>185</v>
      </c>
      <c r="K66" s="239">
        <v>121</v>
      </c>
      <c r="L66" s="244">
        <v>49.6</v>
      </c>
      <c r="M66" s="230">
        <v>49.5</v>
      </c>
      <c r="N66" s="907"/>
      <c r="O66" s="880"/>
      <c r="P66" s="147"/>
      <c r="Q66" s="148"/>
      <c r="R66" s="149"/>
      <c r="S66" s="150"/>
      <c r="T66" s="1060"/>
      <c r="U66" s="103"/>
    </row>
    <row r="67" spans="1:21" ht="28.5" customHeight="1" x14ac:dyDescent="0.2">
      <c r="A67" s="939"/>
      <c r="B67" s="173" t="s">
        <v>193</v>
      </c>
      <c r="C67" s="931"/>
      <c r="D67" s="919"/>
      <c r="E67" s="935"/>
      <c r="F67" s="214" t="s">
        <v>180</v>
      </c>
      <c r="G67" s="215">
        <v>5</v>
      </c>
      <c r="H67" s="236">
        <v>49</v>
      </c>
      <c r="I67" s="227">
        <v>49.1</v>
      </c>
      <c r="J67" s="238" t="s">
        <v>185</v>
      </c>
      <c r="K67" s="239">
        <v>120</v>
      </c>
      <c r="L67" s="244">
        <v>49.6</v>
      </c>
      <c r="M67" s="230">
        <v>49.5</v>
      </c>
      <c r="N67" s="907"/>
      <c r="O67" s="880"/>
      <c r="P67" s="147"/>
      <c r="Q67" s="148"/>
      <c r="R67" s="149"/>
      <c r="S67" s="150"/>
      <c r="T67" s="1060"/>
      <c r="U67" s="103"/>
    </row>
    <row r="68" spans="1:21" ht="28.5" customHeight="1" x14ac:dyDescent="0.2">
      <c r="A68" s="940"/>
      <c r="B68" s="173" t="s">
        <v>194</v>
      </c>
      <c r="C68" s="931"/>
      <c r="D68" s="919"/>
      <c r="E68" s="935"/>
      <c r="F68" s="214" t="s">
        <v>180</v>
      </c>
      <c r="G68" s="215">
        <v>5</v>
      </c>
      <c r="H68" s="236">
        <v>49</v>
      </c>
      <c r="I68" s="227">
        <v>49.1</v>
      </c>
      <c r="J68" s="238" t="s">
        <v>185</v>
      </c>
      <c r="K68" s="239">
        <v>119</v>
      </c>
      <c r="L68" s="244">
        <v>49.6</v>
      </c>
      <c r="M68" s="230">
        <v>49.5</v>
      </c>
      <c r="N68" s="908"/>
      <c r="O68" s="942"/>
      <c r="P68" s="147"/>
      <c r="Q68" s="148"/>
      <c r="R68" s="149"/>
      <c r="S68" s="150"/>
      <c r="T68" s="1060"/>
      <c r="U68" s="103"/>
    </row>
    <row r="69" spans="1:21" ht="27.75" customHeight="1" x14ac:dyDescent="0.2">
      <c r="A69" s="943" t="s">
        <v>183</v>
      </c>
      <c r="B69" s="173" t="s">
        <v>195</v>
      </c>
      <c r="C69" s="931"/>
      <c r="D69" s="919"/>
      <c r="E69" s="935"/>
      <c r="F69" s="214" t="s">
        <v>180</v>
      </c>
      <c r="G69" s="215">
        <v>5</v>
      </c>
      <c r="H69" s="236">
        <v>49</v>
      </c>
      <c r="I69" s="227">
        <v>49.1</v>
      </c>
      <c r="J69" s="238" t="s">
        <v>185</v>
      </c>
      <c r="K69" s="239">
        <v>118</v>
      </c>
      <c r="L69" s="244">
        <v>49.6</v>
      </c>
      <c r="M69" s="230">
        <v>49.5</v>
      </c>
      <c r="N69" s="906">
        <v>1.4</v>
      </c>
      <c r="O69" s="946"/>
      <c r="P69" s="147"/>
      <c r="Q69" s="148"/>
      <c r="R69" s="149"/>
      <c r="S69" s="150"/>
      <c r="T69" s="1060"/>
      <c r="U69" s="187"/>
    </row>
    <row r="70" spans="1:21" ht="26.25" customHeight="1" thickBot="1" x14ac:dyDescent="0.25">
      <c r="A70" s="944"/>
      <c r="B70" s="173" t="s">
        <v>196</v>
      </c>
      <c r="C70" s="931"/>
      <c r="D70" s="919"/>
      <c r="E70" s="935"/>
      <c r="F70" s="214" t="s">
        <v>180</v>
      </c>
      <c r="G70" s="215">
        <v>5</v>
      </c>
      <c r="H70" s="236">
        <v>49</v>
      </c>
      <c r="I70" s="227">
        <v>49.1</v>
      </c>
      <c r="J70" s="245" t="s">
        <v>185</v>
      </c>
      <c r="K70" s="246">
        <v>117</v>
      </c>
      <c r="L70" s="247">
        <v>49.6</v>
      </c>
      <c r="M70" s="234">
        <v>49.5</v>
      </c>
      <c r="N70" s="945"/>
      <c r="O70" s="942"/>
      <c r="P70" s="147"/>
      <c r="Q70" s="148"/>
      <c r="R70" s="149"/>
      <c r="S70" s="150"/>
      <c r="T70" s="1060"/>
      <c r="U70" s="187"/>
    </row>
    <row r="71" spans="1:21" ht="28.5" customHeight="1" x14ac:dyDescent="0.2">
      <c r="A71" s="943" t="s">
        <v>183</v>
      </c>
      <c r="B71" s="173" t="s">
        <v>197</v>
      </c>
      <c r="C71" s="931"/>
      <c r="D71" s="919"/>
      <c r="E71" s="935"/>
      <c r="F71" s="214" t="s">
        <v>198</v>
      </c>
      <c r="G71" s="215">
        <v>10</v>
      </c>
      <c r="H71" s="236">
        <v>49</v>
      </c>
      <c r="I71" s="227">
        <v>49.1</v>
      </c>
      <c r="J71" s="218" t="s">
        <v>199</v>
      </c>
      <c r="K71" s="219">
        <v>112</v>
      </c>
      <c r="L71" s="248">
        <v>49.6</v>
      </c>
      <c r="M71" s="220">
        <v>49.5</v>
      </c>
      <c r="N71" s="906">
        <v>3.6</v>
      </c>
      <c r="O71" s="949"/>
      <c r="P71" s="147"/>
      <c r="Q71" s="148"/>
      <c r="R71" s="149"/>
      <c r="S71" s="150"/>
      <c r="T71" s="1060"/>
      <c r="U71" s="250"/>
    </row>
    <row r="72" spans="1:21" ht="29.25" customHeight="1" x14ac:dyDescent="0.2">
      <c r="A72" s="931"/>
      <c r="B72" s="173" t="s">
        <v>200</v>
      </c>
      <c r="C72" s="931"/>
      <c r="D72" s="919"/>
      <c r="E72" s="935"/>
      <c r="F72" s="214" t="s">
        <v>198</v>
      </c>
      <c r="G72" s="215">
        <v>10</v>
      </c>
      <c r="H72" s="236">
        <v>49</v>
      </c>
      <c r="I72" s="227">
        <v>49.1</v>
      </c>
      <c r="J72" s="238" t="s">
        <v>199</v>
      </c>
      <c r="K72" s="239">
        <v>111</v>
      </c>
      <c r="L72" s="244">
        <v>49.6</v>
      </c>
      <c r="M72" s="230">
        <v>49.5</v>
      </c>
      <c r="N72" s="947"/>
      <c r="O72" s="950"/>
      <c r="P72" s="147"/>
      <c r="Q72" s="148"/>
      <c r="R72" s="149"/>
      <c r="S72" s="150"/>
      <c r="T72" s="1060"/>
      <c r="U72" s="250"/>
    </row>
    <row r="73" spans="1:21" ht="28.5" customHeight="1" x14ac:dyDescent="0.2">
      <c r="A73" s="931"/>
      <c r="B73" s="173" t="s">
        <v>201</v>
      </c>
      <c r="C73" s="931"/>
      <c r="D73" s="919"/>
      <c r="E73" s="935"/>
      <c r="F73" s="214" t="s">
        <v>198</v>
      </c>
      <c r="G73" s="215">
        <v>10</v>
      </c>
      <c r="H73" s="236">
        <v>49</v>
      </c>
      <c r="I73" s="227">
        <v>49.1</v>
      </c>
      <c r="J73" s="238" t="s">
        <v>199</v>
      </c>
      <c r="K73" s="239">
        <v>110</v>
      </c>
      <c r="L73" s="244">
        <v>49.6</v>
      </c>
      <c r="M73" s="230">
        <v>49.5</v>
      </c>
      <c r="N73" s="947"/>
      <c r="O73" s="950"/>
      <c r="P73" s="147"/>
      <c r="Q73" s="148"/>
      <c r="R73" s="149"/>
      <c r="S73" s="150"/>
      <c r="T73" s="1060"/>
      <c r="U73" s="250"/>
    </row>
    <row r="74" spans="1:21" ht="29.25" customHeight="1" x14ac:dyDescent="0.2">
      <c r="A74" s="931"/>
      <c r="B74" s="173" t="s">
        <v>202</v>
      </c>
      <c r="C74" s="931"/>
      <c r="D74" s="919"/>
      <c r="E74" s="935"/>
      <c r="F74" s="214" t="s">
        <v>198</v>
      </c>
      <c r="G74" s="215">
        <v>10</v>
      </c>
      <c r="H74" s="236">
        <v>49</v>
      </c>
      <c r="I74" s="227">
        <v>49.1</v>
      </c>
      <c r="J74" s="238" t="s">
        <v>199</v>
      </c>
      <c r="K74" s="239">
        <v>109</v>
      </c>
      <c r="L74" s="244">
        <v>49.6</v>
      </c>
      <c r="M74" s="230">
        <v>49.5</v>
      </c>
      <c r="N74" s="947"/>
      <c r="O74" s="950"/>
      <c r="P74" s="147"/>
      <c r="Q74" s="148"/>
      <c r="R74" s="149"/>
      <c r="S74" s="150"/>
      <c r="T74" s="1060"/>
      <c r="U74" s="250"/>
    </row>
    <row r="75" spans="1:21" ht="27" customHeight="1" x14ac:dyDescent="0.2">
      <c r="A75" s="931"/>
      <c r="B75" s="251" t="s">
        <v>203</v>
      </c>
      <c r="C75" s="931"/>
      <c r="D75" s="919"/>
      <c r="E75" s="935"/>
      <c r="F75" s="214" t="s">
        <v>198</v>
      </c>
      <c r="G75" s="215">
        <v>10</v>
      </c>
      <c r="H75" s="236">
        <v>49</v>
      </c>
      <c r="I75" s="227">
        <v>49.1</v>
      </c>
      <c r="J75" s="238" t="s">
        <v>199</v>
      </c>
      <c r="K75" s="239">
        <v>108</v>
      </c>
      <c r="L75" s="244">
        <v>49.6</v>
      </c>
      <c r="M75" s="230">
        <v>49.5</v>
      </c>
      <c r="N75" s="947"/>
      <c r="O75" s="950"/>
      <c r="P75" s="147"/>
      <c r="Q75" s="148"/>
      <c r="R75" s="149"/>
      <c r="S75" s="150"/>
      <c r="T75" s="1060"/>
      <c r="U75" s="250"/>
    </row>
    <row r="76" spans="1:21" ht="24" customHeight="1" x14ac:dyDescent="0.2">
      <c r="A76" s="931"/>
      <c r="B76" s="252" t="s">
        <v>204</v>
      </c>
      <c r="C76" s="931"/>
      <c r="D76" s="919"/>
      <c r="E76" s="935"/>
      <c r="F76" s="214" t="s">
        <v>198</v>
      </c>
      <c r="G76" s="215">
        <v>10</v>
      </c>
      <c r="H76" s="236">
        <v>49</v>
      </c>
      <c r="I76" s="227">
        <v>49.1</v>
      </c>
      <c r="J76" s="238" t="s">
        <v>199</v>
      </c>
      <c r="K76" s="239">
        <v>107</v>
      </c>
      <c r="L76" s="244">
        <v>49.6</v>
      </c>
      <c r="M76" s="230">
        <v>49.5</v>
      </c>
      <c r="N76" s="947"/>
      <c r="O76" s="950"/>
      <c r="P76" s="147"/>
      <c r="Q76" s="148"/>
      <c r="R76" s="149"/>
      <c r="S76" s="150"/>
      <c r="T76" s="1060"/>
      <c r="U76" s="250"/>
    </row>
    <row r="77" spans="1:21" s="1" customFormat="1" ht="24" customHeight="1" thickBot="1" x14ac:dyDescent="0.25">
      <c r="A77" s="944"/>
      <c r="B77" s="252" t="s">
        <v>205</v>
      </c>
      <c r="C77" s="931"/>
      <c r="D77" s="919"/>
      <c r="E77" s="935"/>
      <c r="F77" s="214" t="s">
        <v>198</v>
      </c>
      <c r="G77" s="215">
        <v>10</v>
      </c>
      <c r="H77" s="236">
        <v>49</v>
      </c>
      <c r="I77" s="227">
        <v>49.1</v>
      </c>
      <c r="J77" s="245" t="s">
        <v>199</v>
      </c>
      <c r="K77" s="246">
        <v>106</v>
      </c>
      <c r="L77" s="247">
        <v>49.6</v>
      </c>
      <c r="M77" s="234">
        <v>49.5</v>
      </c>
      <c r="N77" s="948"/>
      <c r="O77" s="945"/>
      <c r="P77" s="147"/>
      <c r="Q77" s="148"/>
      <c r="R77" s="149"/>
      <c r="S77" s="150"/>
      <c r="T77" s="1060"/>
      <c r="U77" s="253"/>
    </row>
    <row r="78" spans="1:21" s="1" customFormat="1" ht="24" customHeight="1" x14ac:dyDescent="0.2">
      <c r="A78" s="943" t="s">
        <v>206</v>
      </c>
      <c r="B78" s="182" t="s">
        <v>207</v>
      </c>
      <c r="C78" s="931"/>
      <c r="D78" s="919"/>
      <c r="E78" s="935"/>
      <c r="F78" s="214" t="s">
        <v>208</v>
      </c>
      <c r="G78" s="215">
        <v>15</v>
      </c>
      <c r="H78" s="236">
        <v>49</v>
      </c>
      <c r="I78" s="227">
        <v>49.1</v>
      </c>
      <c r="J78" s="218" t="s">
        <v>209</v>
      </c>
      <c r="K78" s="219">
        <v>101</v>
      </c>
      <c r="L78" s="248">
        <v>49.6</v>
      </c>
      <c r="M78" s="220">
        <v>49.5</v>
      </c>
      <c r="N78" s="906">
        <v>2</v>
      </c>
      <c r="O78" s="941"/>
      <c r="P78" s="147"/>
      <c r="Q78" s="148"/>
      <c r="R78" s="149"/>
      <c r="S78" s="150"/>
      <c r="T78" s="1060"/>
      <c r="U78" s="66"/>
    </row>
    <row r="79" spans="1:21" s="1" customFormat="1" ht="24" customHeight="1" x14ac:dyDescent="0.2">
      <c r="A79" s="931"/>
      <c r="B79" s="182" t="s">
        <v>210</v>
      </c>
      <c r="C79" s="931"/>
      <c r="D79" s="919"/>
      <c r="E79" s="935"/>
      <c r="F79" s="214" t="s">
        <v>208</v>
      </c>
      <c r="G79" s="215">
        <v>15</v>
      </c>
      <c r="H79" s="236">
        <v>49</v>
      </c>
      <c r="I79" s="227">
        <v>49.1</v>
      </c>
      <c r="J79" s="238" t="s">
        <v>209</v>
      </c>
      <c r="K79" s="239">
        <v>100</v>
      </c>
      <c r="L79" s="244">
        <v>49.6</v>
      </c>
      <c r="M79" s="230">
        <v>49.5</v>
      </c>
      <c r="N79" s="950"/>
      <c r="O79" s="880"/>
      <c r="P79" s="147"/>
      <c r="Q79" s="148"/>
      <c r="R79" s="149"/>
      <c r="S79" s="150"/>
      <c r="T79" s="1060"/>
      <c r="U79" s="253"/>
    </row>
    <row r="80" spans="1:21" s="1" customFormat="1" ht="24" customHeight="1" x14ac:dyDescent="0.2">
      <c r="A80" s="931"/>
      <c r="B80" s="182" t="s">
        <v>211</v>
      </c>
      <c r="C80" s="931"/>
      <c r="D80" s="919"/>
      <c r="E80" s="935"/>
      <c r="F80" s="214" t="s">
        <v>208</v>
      </c>
      <c r="G80" s="215">
        <v>15</v>
      </c>
      <c r="H80" s="236">
        <v>49</v>
      </c>
      <c r="I80" s="227">
        <v>49.1</v>
      </c>
      <c r="J80" s="238" t="s">
        <v>209</v>
      </c>
      <c r="K80" s="239">
        <v>99</v>
      </c>
      <c r="L80" s="244">
        <v>49.6</v>
      </c>
      <c r="M80" s="230">
        <v>49.5</v>
      </c>
      <c r="N80" s="950"/>
      <c r="O80" s="880"/>
      <c r="P80" s="147"/>
      <c r="Q80" s="148"/>
      <c r="R80" s="149"/>
      <c r="S80" s="150"/>
      <c r="T80" s="1060"/>
      <c r="U80" s="253"/>
    </row>
    <row r="81" spans="1:21" s="1" customFormat="1" ht="24" customHeight="1" x14ac:dyDescent="0.2">
      <c r="A81" s="944"/>
      <c r="B81" s="173" t="s">
        <v>212</v>
      </c>
      <c r="C81" s="931"/>
      <c r="D81" s="919"/>
      <c r="E81" s="935"/>
      <c r="F81" s="214" t="s">
        <v>208</v>
      </c>
      <c r="G81" s="215">
        <v>15</v>
      </c>
      <c r="H81" s="236">
        <v>49</v>
      </c>
      <c r="I81" s="227">
        <v>49.1</v>
      </c>
      <c r="J81" s="238" t="s">
        <v>209</v>
      </c>
      <c r="K81" s="239">
        <v>98</v>
      </c>
      <c r="L81" s="244">
        <v>49.6</v>
      </c>
      <c r="M81" s="230">
        <v>49.5</v>
      </c>
      <c r="N81" s="945"/>
      <c r="O81" s="880"/>
      <c r="P81" s="147"/>
      <c r="Q81" s="148"/>
      <c r="R81" s="149"/>
      <c r="S81" s="150"/>
      <c r="T81" s="1060"/>
      <c r="U81" s="253"/>
    </row>
    <row r="82" spans="1:21" ht="26.25" customHeight="1" x14ac:dyDescent="0.2">
      <c r="A82" s="943" t="s">
        <v>206</v>
      </c>
      <c r="B82" s="173" t="s">
        <v>213</v>
      </c>
      <c r="C82" s="931"/>
      <c r="D82" s="919"/>
      <c r="E82" s="935"/>
      <c r="F82" s="214" t="s">
        <v>208</v>
      </c>
      <c r="G82" s="215">
        <v>15</v>
      </c>
      <c r="H82" s="236">
        <v>49</v>
      </c>
      <c r="I82" s="227">
        <v>49.1</v>
      </c>
      <c r="J82" s="238" t="s">
        <v>209</v>
      </c>
      <c r="K82" s="239">
        <v>97</v>
      </c>
      <c r="L82" s="244">
        <v>49.6</v>
      </c>
      <c r="M82" s="230">
        <v>49.5</v>
      </c>
      <c r="N82" s="907">
        <v>2</v>
      </c>
      <c r="O82" s="880"/>
      <c r="P82" s="147"/>
      <c r="Q82" s="148"/>
      <c r="R82" s="149"/>
      <c r="S82" s="150"/>
      <c r="T82" s="1060"/>
      <c r="U82" s="187"/>
    </row>
    <row r="83" spans="1:21" s="1" customFormat="1" ht="26.25" customHeight="1" x14ac:dyDescent="0.2">
      <c r="A83" s="939"/>
      <c r="B83" s="182" t="s">
        <v>214</v>
      </c>
      <c r="C83" s="931"/>
      <c r="D83" s="919"/>
      <c r="E83" s="935"/>
      <c r="F83" s="214" t="s">
        <v>208</v>
      </c>
      <c r="G83" s="215">
        <v>15</v>
      </c>
      <c r="H83" s="236">
        <v>49</v>
      </c>
      <c r="I83" s="227">
        <v>49.1</v>
      </c>
      <c r="J83" s="238" t="s">
        <v>209</v>
      </c>
      <c r="K83" s="239">
        <v>96</v>
      </c>
      <c r="L83" s="244">
        <v>49.6</v>
      </c>
      <c r="M83" s="230">
        <v>49.5</v>
      </c>
      <c r="N83" s="907"/>
      <c r="O83" s="880"/>
      <c r="P83" s="147"/>
      <c r="Q83" s="148"/>
      <c r="R83" s="149"/>
      <c r="S83" s="150"/>
      <c r="T83" s="1060"/>
      <c r="U83" s="187"/>
    </row>
    <row r="84" spans="1:21" ht="31.5" customHeight="1" x14ac:dyDescent="0.2">
      <c r="A84" s="931"/>
      <c r="B84" s="182" t="s">
        <v>215</v>
      </c>
      <c r="C84" s="931"/>
      <c r="D84" s="919"/>
      <c r="E84" s="935"/>
      <c r="F84" s="214" t="s">
        <v>208</v>
      </c>
      <c r="G84" s="215">
        <v>15</v>
      </c>
      <c r="H84" s="236">
        <v>49</v>
      </c>
      <c r="I84" s="227">
        <v>49.1</v>
      </c>
      <c r="J84" s="238" t="s">
        <v>209</v>
      </c>
      <c r="K84" s="239">
        <v>95</v>
      </c>
      <c r="L84" s="244">
        <v>49.6</v>
      </c>
      <c r="M84" s="230">
        <v>49.5</v>
      </c>
      <c r="N84" s="947"/>
      <c r="O84" s="880"/>
      <c r="P84" s="147"/>
      <c r="Q84" s="148"/>
      <c r="R84" s="149"/>
      <c r="S84" s="150"/>
      <c r="T84" s="1060"/>
      <c r="U84" s="187"/>
    </row>
    <row r="85" spans="1:21" ht="30.75" customHeight="1" thickBot="1" x14ac:dyDescent="0.25">
      <c r="A85" s="944"/>
      <c r="B85" s="182" t="s">
        <v>216</v>
      </c>
      <c r="C85" s="931"/>
      <c r="D85" s="919"/>
      <c r="E85" s="935"/>
      <c r="F85" s="214" t="s">
        <v>208</v>
      </c>
      <c r="G85" s="215">
        <v>15</v>
      </c>
      <c r="H85" s="236">
        <v>49</v>
      </c>
      <c r="I85" s="227">
        <v>49.1</v>
      </c>
      <c r="J85" s="245" t="s">
        <v>209</v>
      </c>
      <c r="K85" s="246">
        <v>94</v>
      </c>
      <c r="L85" s="247">
        <v>49.6</v>
      </c>
      <c r="M85" s="234">
        <v>49.5</v>
      </c>
      <c r="N85" s="948"/>
      <c r="O85" s="942"/>
      <c r="P85" s="147"/>
      <c r="Q85" s="148"/>
      <c r="R85" s="149"/>
      <c r="S85" s="150"/>
      <c r="T85" s="1060"/>
      <c r="U85" s="187"/>
    </row>
    <row r="86" spans="1:21" ht="24" customHeight="1" x14ac:dyDescent="0.2">
      <c r="A86" s="943" t="s">
        <v>183</v>
      </c>
      <c r="B86" s="173" t="s">
        <v>217</v>
      </c>
      <c r="C86" s="931"/>
      <c r="D86" s="919"/>
      <c r="E86" s="935"/>
      <c r="F86" s="214" t="s">
        <v>208</v>
      </c>
      <c r="G86" s="225">
        <v>15</v>
      </c>
      <c r="H86" s="254">
        <v>49</v>
      </c>
      <c r="I86" s="227">
        <v>49.1</v>
      </c>
      <c r="J86" s="218" t="s">
        <v>218</v>
      </c>
      <c r="K86" s="219">
        <v>89</v>
      </c>
      <c r="L86" s="248">
        <v>49.6</v>
      </c>
      <c r="M86" s="220">
        <v>49.5</v>
      </c>
      <c r="N86" s="906">
        <v>1.3</v>
      </c>
      <c r="O86" s="946"/>
      <c r="P86" s="147"/>
      <c r="Q86" s="148"/>
      <c r="R86" s="149"/>
      <c r="S86" s="150"/>
      <c r="T86" s="1060"/>
      <c r="U86" s="243"/>
    </row>
    <row r="87" spans="1:21" ht="27" customHeight="1" x14ac:dyDescent="0.2">
      <c r="A87" s="939"/>
      <c r="B87" s="182" t="s">
        <v>219</v>
      </c>
      <c r="C87" s="931"/>
      <c r="D87" s="919"/>
      <c r="E87" s="935"/>
      <c r="F87" s="214" t="s">
        <v>208</v>
      </c>
      <c r="G87" s="225">
        <v>15</v>
      </c>
      <c r="H87" s="254">
        <v>49</v>
      </c>
      <c r="I87" s="227">
        <v>49.1</v>
      </c>
      <c r="J87" s="238" t="s">
        <v>218</v>
      </c>
      <c r="K87" s="239">
        <v>88</v>
      </c>
      <c r="L87" s="244">
        <v>49.6</v>
      </c>
      <c r="M87" s="230">
        <v>49.5</v>
      </c>
      <c r="N87" s="950"/>
      <c r="O87" s="941"/>
      <c r="P87" s="147"/>
      <c r="Q87" s="148"/>
      <c r="R87" s="149"/>
      <c r="S87" s="150"/>
      <c r="T87" s="1060"/>
      <c r="U87" s="243"/>
    </row>
    <row r="88" spans="1:21" ht="25.5" customHeight="1" x14ac:dyDescent="0.2">
      <c r="A88" s="939"/>
      <c r="B88" s="251" t="s">
        <v>220</v>
      </c>
      <c r="C88" s="931"/>
      <c r="D88" s="919"/>
      <c r="E88" s="935"/>
      <c r="F88" s="214" t="s">
        <v>208</v>
      </c>
      <c r="G88" s="225">
        <v>15</v>
      </c>
      <c r="H88" s="254">
        <v>49</v>
      </c>
      <c r="I88" s="227">
        <v>49.1</v>
      </c>
      <c r="J88" s="238" t="s">
        <v>218</v>
      </c>
      <c r="K88" s="239">
        <v>87</v>
      </c>
      <c r="L88" s="244">
        <v>49.6</v>
      </c>
      <c r="M88" s="230">
        <v>49.5</v>
      </c>
      <c r="N88" s="950"/>
      <c r="O88" s="941"/>
      <c r="P88" s="147"/>
      <c r="Q88" s="148"/>
      <c r="R88" s="149"/>
      <c r="S88" s="150"/>
      <c r="T88" s="1060"/>
      <c r="U88" s="243"/>
    </row>
    <row r="89" spans="1:21" s="1" customFormat="1" ht="25.5" customHeight="1" x14ac:dyDescent="0.2">
      <c r="A89" s="939"/>
      <c r="B89" s="255" t="s">
        <v>221</v>
      </c>
      <c r="C89" s="931"/>
      <c r="D89" s="919"/>
      <c r="E89" s="935"/>
      <c r="F89" s="214" t="s">
        <v>208</v>
      </c>
      <c r="G89" s="225">
        <v>15</v>
      </c>
      <c r="H89" s="254">
        <v>49</v>
      </c>
      <c r="I89" s="227">
        <v>49.1</v>
      </c>
      <c r="J89" s="238" t="s">
        <v>218</v>
      </c>
      <c r="K89" s="239">
        <v>86</v>
      </c>
      <c r="L89" s="244">
        <v>49.6</v>
      </c>
      <c r="M89" s="230">
        <v>49.5</v>
      </c>
      <c r="N89" s="950"/>
      <c r="O89" s="941"/>
      <c r="P89" s="147"/>
      <c r="Q89" s="148"/>
      <c r="R89" s="149"/>
      <c r="S89" s="150"/>
      <c r="T89" s="1060"/>
      <c r="U89" s="243"/>
    </row>
    <row r="90" spans="1:21" ht="32.25" customHeight="1" x14ac:dyDescent="0.2">
      <c r="A90" s="939"/>
      <c r="B90" s="252" t="s">
        <v>222</v>
      </c>
      <c r="C90" s="931"/>
      <c r="D90" s="919"/>
      <c r="E90" s="935"/>
      <c r="F90" s="214" t="s">
        <v>208</v>
      </c>
      <c r="G90" s="225">
        <v>15</v>
      </c>
      <c r="H90" s="254">
        <v>49</v>
      </c>
      <c r="I90" s="227">
        <v>49.1</v>
      </c>
      <c r="J90" s="238" t="s">
        <v>218</v>
      </c>
      <c r="K90" s="229">
        <v>85</v>
      </c>
      <c r="L90" s="244">
        <v>49.6</v>
      </c>
      <c r="M90" s="230">
        <v>49.5</v>
      </c>
      <c r="N90" s="945"/>
      <c r="O90" s="951"/>
      <c r="P90" s="147"/>
      <c r="Q90" s="148"/>
      <c r="R90" s="149"/>
      <c r="S90" s="150"/>
      <c r="T90" s="1060"/>
      <c r="U90" s="243"/>
    </row>
    <row r="91" spans="1:21" s="1" customFormat="1" ht="71.25" customHeight="1" thickBot="1" x14ac:dyDescent="0.25">
      <c r="A91" s="24" t="s">
        <v>223</v>
      </c>
      <c r="B91" s="152" t="s">
        <v>224</v>
      </c>
      <c r="C91" s="931"/>
      <c r="D91" s="919"/>
      <c r="E91" s="935"/>
      <c r="F91" s="214" t="s">
        <v>225</v>
      </c>
      <c r="G91" s="225">
        <v>20</v>
      </c>
      <c r="H91" s="254">
        <v>49</v>
      </c>
      <c r="I91" s="227">
        <v>49.1</v>
      </c>
      <c r="J91" s="245" t="s">
        <v>218</v>
      </c>
      <c r="K91" s="233">
        <v>84</v>
      </c>
      <c r="L91" s="247">
        <v>49.6</v>
      </c>
      <c r="M91" s="234">
        <v>49.58</v>
      </c>
      <c r="N91" s="160">
        <v>1.3</v>
      </c>
      <c r="O91" s="256"/>
      <c r="P91" s="147"/>
      <c r="Q91" s="148"/>
      <c r="R91" s="149"/>
      <c r="S91" s="150"/>
      <c r="T91" s="1060"/>
      <c r="U91" s="243"/>
    </row>
    <row r="92" spans="1:21" s="1" customFormat="1" ht="47.25" customHeight="1" thickBot="1" x14ac:dyDescent="0.25">
      <c r="A92" s="257" t="s">
        <v>226</v>
      </c>
      <c r="B92" s="258" t="s">
        <v>227</v>
      </c>
      <c r="C92" s="931"/>
      <c r="D92" s="919"/>
      <c r="E92" s="935"/>
      <c r="F92" s="259"/>
      <c r="G92" s="260"/>
      <c r="H92" s="261"/>
      <c r="I92" s="262"/>
      <c r="J92" s="263" t="s">
        <v>124</v>
      </c>
      <c r="K92" s="264"/>
      <c r="L92" s="265"/>
      <c r="M92" s="266"/>
      <c r="N92" s="267">
        <v>4</v>
      </c>
      <c r="O92" s="186"/>
      <c r="P92" s="147"/>
      <c r="Q92" s="148"/>
      <c r="R92" s="149"/>
      <c r="S92" s="150"/>
      <c r="T92" s="1060"/>
      <c r="U92" s="187"/>
    </row>
    <row r="93" spans="1:21" ht="27" customHeight="1" x14ac:dyDescent="0.2">
      <c r="A93" s="943" t="s">
        <v>183</v>
      </c>
      <c r="B93" s="252" t="s">
        <v>228</v>
      </c>
      <c r="C93" s="931"/>
      <c r="D93" s="919"/>
      <c r="E93" s="935"/>
      <c r="F93" s="214" t="s">
        <v>225</v>
      </c>
      <c r="G93" s="225">
        <v>20</v>
      </c>
      <c r="H93" s="254">
        <v>49</v>
      </c>
      <c r="I93" s="227">
        <v>49.1</v>
      </c>
      <c r="J93" s="268" t="s">
        <v>229</v>
      </c>
      <c r="K93" s="269">
        <v>79</v>
      </c>
      <c r="L93" s="248">
        <v>49.6</v>
      </c>
      <c r="M93" s="220">
        <v>49.5</v>
      </c>
      <c r="N93" s="906">
        <v>2.4</v>
      </c>
      <c r="O93" s="953"/>
      <c r="P93" s="147"/>
      <c r="Q93" s="148"/>
      <c r="R93" s="149"/>
      <c r="S93" s="150"/>
      <c r="T93" s="1060"/>
      <c r="U93" s="187"/>
    </row>
    <row r="94" spans="1:21" s="1" customFormat="1" ht="27" customHeight="1" x14ac:dyDescent="0.2">
      <c r="A94" s="939"/>
      <c r="B94" s="252" t="s">
        <v>230</v>
      </c>
      <c r="C94" s="931"/>
      <c r="D94" s="919"/>
      <c r="E94" s="935"/>
      <c r="F94" s="214" t="s">
        <v>225</v>
      </c>
      <c r="G94" s="225">
        <v>20</v>
      </c>
      <c r="H94" s="254">
        <v>49</v>
      </c>
      <c r="I94" s="227">
        <v>49.1</v>
      </c>
      <c r="J94" s="271" t="s">
        <v>229</v>
      </c>
      <c r="K94" s="272">
        <v>78</v>
      </c>
      <c r="L94" s="244">
        <v>49.6</v>
      </c>
      <c r="M94" s="230">
        <v>49.5</v>
      </c>
      <c r="N94" s="907"/>
      <c r="O94" s="953"/>
      <c r="P94" s="147"/>
      <c r="Q94" s="148"/>
      <c r="R94" s="149"/>
      <c r="S94" s="150"/>
      <c r="T94" s="1060"/>
      <c r="U94" s="187"/>
    </row>
    <row r="95" spans="1:21" s="1" customFormat="1" ht="47.25" customHeight="1" x14ac:dyDescent="0.2">
      <c r="A95" s="939"/>
      <c r="B95" s="252" t="s">
        <v>231</v>
      </c>
      <c r="C95" s="931"/>
      <c r="D95" s="919"/>
      <c r="E95" s="935"/>
      <c r="F95" s="214" t="s">
        <v>225</v>
      </c>
      <c r="G95" s="225">
        <v>20</v>
      </c>
      <c r="H95" s="254">
        <v>49</v>
      </c>
      <c r="I95" s="227">
        <v>49.1</v>
      </c>
      <c r="J95" s="263" t="s">
        <v>229</v>
      </c>
      <c r="K95" s="272">
        <v>77</v>
      </c>
      <c r="L95" s="244">
        <v>49.6</v>
      </c>
      <c r="M95" s="230">
        <v>49.5</v>
      </c>
      <c r="N95" s="907"/>
      <c r="O95" s="953"/>
      <c r="P95" s="147"/>
      <c r="Q95" s="148"/>
      <c r="R95" s="149"/>
      <c r="S95" s="150"/>
      <c r="T95" s="1060"/>
      <c r="U95" s="187"/>
    </row>
    <row r="96" spans="1:21" ht="27" customHeight="1" x14ac:dyDescent="0.2">
      <c r="A96" s="939"/>
      <c r="B96" s="252" t="s">
        <v>232</v>
      </c>
      <c r="C96" s="931"/>
      <c r="D96" s="919"/>
      <c r="E96" s="935"/>
      <c r="F96" s="214" t="s">
        <v>225</v>
      </c>
      <c r="G96" s="225">
        <v>20</v>
      </c>
      <c r="H96" s="254">
        <v>49</v>
      </c>
      <c r="I96" s="227">
        <v>49.1</v>
      </c>
      <c r="J96" s="271" t="s">
        <v>229</v>
      </c>
      <c r="K96" s="272">
        <v>76</v>
      </c>
      <c r="L96" s="244">
        <v>49.6</v>
      </c>
      <c r="M96" s="230">
        <v>49.5</v>
      </c>
      <c r="N96" s="907"/>
      <c r="O96" s="950"/>
      <c r="P96" s="147"/>
      <c r="Q96" s="148"/>
      <c r="R96" s="149"/>
      <c r="S96" s="150"/>
      <c r="T96" s="1060"/>
      <c r="U96" s="103"/>
    </row>
    <row r="97" spans="1:21" ht="29.25" customHeight="1" thickBot="1" x14ac:dyDescent="0.25">
      <c r="A97" s="952"/>
      <c r="B97" s="273" t="s">
        <v>233</v>
      </c>
      <c r="C97" s="932"/>
      <c r="D97" s="920"/>
      <c r="E97" s="881"/>
      <c r="F97" s="274" t="s">
        <v>225</v>
      </c>
      <c r="G97" s="275">
        <v>20</v>
      </c>
      <c r="H97" s="276">
        <v>49</v>
      </c>
      <c r="I97" s="277">
        <v>49.1</v>
      </c>
      <c r="J97" s="278" t="s">
        <v>234</v>
      </c>
      <c r="K97" s="233">
        <v>75</v>
      </c>
      <c r="L97" s="247">
        <v>49.6</v>
      </c>
      <c r="M97" s="234">
        <v>49.5</v>
      </c>
      <c r="N97" s="925"/>
      <c r="O97" s="954"/>
      <c r="P97" s="209"/>
      <c r="Q97" s="210"/>
      <c r="R97" s="211"/>
      <c r="S97" s="212"/>
      <c r="T97" s="1061"/>
      <c r="U97" s="279"/>
    </row>
    <row r="98" spans="1:21" ht="36.75" customHeight="1" x14ac:dyDescent="0.2">
      <c r="A98" s="173" t="s">
        <v>235</v>
      </c>
      <c r="B98" s="280" t="s">
        <v>236</v>
      </c>
      <c r="C98" s="955">
        <v>2</v>
      </c>
      <c r="D98" s="933">
        <v>0.3</v>
      </c>
      <c r="E98" s="958">
        <v>48.6</v>
      </c>
      <c r="F98" s="281" t="s">
        <v>237</v>
      </c>
      <c r="G98" s="282">
        <v>20</v>
      </c>
      <c r="H98" s="283">
        <v>48.9</v>
      </c>
      <c r="I98" s="284">
        <v>49.1</v>
      </c>
      <c r="J98" s="218" t="s">
        <v>238</v>
      </c>
      <c r="K98" s="219">
        <v>70</v>
      </c>
      <c r="L98" s="219">
        <v>49.6</v>
      </c>
      <c r="M98" s="220">
        <v>49.5</v>
      </c>
      <c r="N98" s="285">
        <v>1.1000000000000001</v>
      </c>
      <c r="O98" s="131"/>
      <c r="P98" s="132">
        <f>SUM(N98:N108)</f>
        <v>17.809999999999999</v>
      </c>
      <c r="Q98" s="133" t="s">
        <v>239</v>
      </c>
      <c r="R98" s="286"/>
      <c r="S98" s="135"/>
      <c r="T98" s="1059"/>
      <c r="U98" s="136"/>
    </row>
    <row r="99" spans="1:21" s="1" customFormat="1" ht="55.5" customHeight="1" thickBot="1" x14ac:dyDescent="0.25">
      <c r="A99" s="173" t="s">
        <v>240</v>
      </c>
      <c r="B99" s="280" t="s">
        <v>241</v>
      </c>
      <c r="C99" s="955"/>
      <c r="D99" s="933"/>
      <c r="E99" s="958"/>
      <c r="F99" s="281" t="s">
        <v>237</v>
      </c>
      <c r="G99" s="287">
        <v>20</v>
      </c>
      <c r="H99" s="288">
        <v>48.9</v>
      </c>
      <c r="I99" s="289">
        <v>49.1</v>
      </c>
      <c r="J99" s="245" t="s">
        <v>238</v>
      </c>
      <c r="K99" s="246">
        <v>69</v>
      </c>
      <c r="L99" s="290">
        <v>49.6</v>
      </c>
      <c r="M99" s="291">
        <v>49.5</v>
      </c>
      <c r="N99" s="292">
        <v>1.6</v>
      </c>
      <c r="O99" s="293"/>
      <c r="P99" s="242"/>
      <c r="Q99" s="148"/>
      <c r="R99" s="149"/>
      <c r="S99" s="150"/>
      <c r="T99" s="1060"/>
      <c r="U99" s="243"/>
    </row>
    <row r="100" spans="1:21" ht="66" customHeight="1" thickBot="1" x14ac:dyDescent="0.25">
      <c r="A100" s="24" t="s">
        <v>235</v>
      </c>
      <c r="B100" s="173" t="s">
        <v>242</v>
      </c>
      <c r="C100" s="955"/>
      <c r="D100" s="933"/>
      <c r="E100" s="958"/>
      <c r="F100" s="281" t="s">
        <v>237</v>
      </c>
      <c r="G100" s="287">
        <v>20</v>
      </c>
      <c r="H100" s="288">
        <v>48.9</v>
      </c>
      <c r="I100" s="289">
        <v>49.1</v>
      </c>
      <c r="J100" s="294" t="s">
        <v>243</v>
      </c>
      <c r="K100" s="295">
        <v>64</v>
      </c>
      <c r="L100" s="296">
        <v>49.6</v>
      </c>
      <c r="M100" s="297">
        <v>49.5</v>
      </c>
      <c r="N100" s="185">
        <v>2.2999999999999998</v>
      </c>
      <c r="O100" s="182"/>
      <c r="P100" s="147"/>
      <c r="Q100" s="148"/>
      <c r="R100" s="149"/>
      <c r="S100" s="150"/>
      <c r="T100" s="1060"/>
      <c r="U100" s="243"/>
    </row>
    <row r="101" spans="1:21" ht="60" customHeight="1" x14ac:dyDescent="0.2">
      <c r="A101" s="182" t="s">
        <v>244</v>
      </c>
      <c r="B101" s="182" t="s">
        <v>245</v>
      </c>
      <c r="C101" s="955"/>
      <c r="D101" s="933"/>
      <c r="E101" s="958"/>
      <c r="F101" s="281" t="s">
        <v>237</v>
      </c>
      <c r="G101" s="287">
        <v>20</v>
      </c>
      <c r="H101" s="288">
        <v>48.9</v>
      </c>
      <c r="I101" s="289">
        <v>49.1</v>
      </c>
      <c r="J101" s="218" t="s">
        <v>246</v>
      </c>
      <c r="K101" s="219">
        <v>59</v>
      </c>
      <c r="L101" s="248">
        <v>49.6</v>
      </c>
      <c r="M101" s="220">
        <v>49.5</v>
      </c>
      <c r="N101" s="185">
        <v>2.2999999999999998</v>
      </c>
      <c r="O101" s="179"/>
      <c r="P101" s="147"/>
      <c r="Q101" s="148"/>
      <c r="R101" s="149"/>
      <c r="S101" s="150"/>
      <c r="T101" s="1060"/>
      <c r="U101" s="187"/>
    </row>
    <row r="102" spans="1:21" ht="30" customHeight="1" thickBot="1" x14ac:dyDescent="0.25">
      <c r="A102" s="172" t="s">
        <v>247</v>
      </c>
      <c r="B102" s="173" t="s">
        <v>248</v>
      </c>
      <c r="C102" s="955"/>
      <c r="D102" s="933"/>
      <c r="E102" s="958"/>
      <c r="F102" s="281" t="s">
        <v>237</v>
      </c>
      <c r="G102" s="287">
        <v>20</v>
      </c>
      <c r="H102" s="288">
        <v>48.9</v>
      </c>
      <c r="I102" s="289">
        <v>49.1</v>
      </c>
      <c r="J102" s="245" t="s">
        <v>246</v>
      </c>
      <c r="K102" s="246">
        <v>58</v>
      </c>
      <c r="L102" s="247">
        <v>49.6</v>
      </c>
      <c r="M102" s="234">
        <v>49.5</v>
      </c>
      <c r="N102" s="185">
        <v>2.4</v>
      </c>
      <c r="O102" s="186"/>
      <c r="P102" s="147"/>
      <c r="Q102" s="148"/>
      <c r="R102" s="149"/>
      <c r="S102" s="150"/>
      <c r="T102" s="1060"/>
      <c r="U102" s="187"/>
    </row>
    <row r="103" spans="1:21" s="1" customFormat="1" ht="30" customHeight="1" x14ac:dyDescent="0.2">
      <c r="A103" s="298" t="s">
        <v>226</v>
      </c>
      <c r="B103" s="298" t="s">
        <v>249</v>
      </c>
      <c r="C103" s="955"/>
      <c r="D103" s="933"/>
      <c r="E103" s="958"/>
      <c r="F103" s="299"/>
      <c r="G103" s="260"/>
      <c r="H103" s="300"/>
      <c r="I103" s="262"/>
      <c r="J103" s="301" t="s">
        <v>124</v>
      </c>
      <c r="K103" s="239"/>
      <c r="L103" s="240"/>
      <c r="M103" s="302"/>
      <c r="N103" s="303">
        <v>8.11</v>
      </c>
      <c r="O103" s="270"/>
      <c r="P103" s="147"/>
      <c r="Q103" s="148"/>
      <c r="R103" s="149"/>
      <c r="S103" s="150"/>
      <c r="T103" s="1060"/>
      <c r="U103" s="187"/>
    </row>
    <row r="104" spans="1:21" ht="36" customHeight="1" x14ac:dyDescent="0.2">
      <c r="A104" s="304" t="s">
        <v>250</v>
      </c>
      <c r="B104" s="304" t="s">
        <v>251</v>
      </c>
      <c r="C104" s="955"/>
      <c r="D104" s="933"/>
      <c r="E104" s="958"/>
      <c r="F104" s="281" t="s">
        <v>237</v>
      </c>
      <c r="G104" s="287">
        <v>20</v>
      </c>
      <c r="H104" s="288">
        <v>48.9</v>
      </c>
      <c r="I104" s="289">
        <v>49.1</v>
      </c>
      <c r="J104" s="228" t="s">
        <v>124</v>
      </c>
      <c r="K104" s="229"/>
      <c r="L104" s="244"/>
      <c r="M104" s="305"/>
      <c r="N104" s="185">
        <v>0</v>
      </c>
      <c r="O104" s="186" t="s">
        <v>166</v>
      </c>
      <c r="P104" s="147"/>
      <c r="Q104" s="148"/>
      <c r="R104" s="149"/>
      <c r="S104" s="150"/>
      <c r="T104" s="1060"/>
      <c r="U104" s="187"/>
    </row>
    <row r="105" spans="1:21" ht="26.25" customHeight="1" x14ac:dyDescent="0.2">
      <c r="A105" s="304" t="s">
        <v>252</v>
      </c>
      <c r="B105" s="304" t="s">
        <v>251</v>
      </c>
      <c r="C105" s="955"/>
      <c r="D105" s="933"/>
      <c r="E105" s="958"/>
      <c r="F105" s="281" t="s">
        <v>237</v>
      </c>
      <c r="G105" s="287">
        <v>20</v>
      </c>
      <c r="H105" s="288">
        <v>48.9</v>
      </c>
      <c r="I105" s="289">
        <v>49.1</v>
      </c>
      <c r="J105" s="228" t="s">
        <v>124</v>
      </c>
      <c r="K105" s="229"/>
      <c r="L105" s="244"/>
      <c r="M105" s="305"/>
      <c r="N105" s="185">
        <v>0</v>
      </c>
      <c r="O105" s="186" t="s">
        <v>166</v>
      </c>
      <c r="P105" s="147"/>
      <c r="Q105" s="148"/>
      <c r="R105" s="149"/>
      <c r="S105" s="150"/>
      <c r="T105" s="1060"/>
      <c r="U105" s="187"/>
    </row>
    <row r="106" spans="1:21" s="1" customFormat="1" ht="37.5" customHeight="1" x14ac:dyDescent="0.2">
      <c r="A106" s="304" t="s">
        <v>127</v>
      </c>
      <c r="B106" s="182" t="s">
        <v>253</v>
      </c>
      <c r="C106" s="955"/>
      <c r="D106" s="933"/>
      <c r="E106" s="958"/>
      <c r="F106" s="281" t="s">
        <v>237</v>
      </c>
      <c r="G106" s="287">
        <v>20</v>
      </c>
      <c r="H106" s="288">
        <v>48.9</v>
      </c>
      <c r="I106" s="306">
        <v>48.95</v>
      </c>
      <c r="J106" s="228" t="s">
        <v>124</v>
      </c>
      <c r="K106" s="229"/>
      <c r="L106" s="244"/>
      <c r="M106" s="305"/>
      <c r="N106" s="185">
        <v>0</v>
      </c>
      <c r="O106" s="186" t="s">
        <v>166</v>
      </c>
      <c r="P106" s="147"/>
      <c r="Q106" s="148"/>
      <c r="R106" s="149"/>
      <c r="S106" s="150"/>
      <c r="T106" s="1060"/>
      <c r="U106" s="187"/>
    </row>
    <row r="107" spans="1:21" ht="33" customHeight="1" x14ac:dyDescent="0.2">
      <c r="A107" s="304" t="s">
        <v>250</v>
      </c>
      <c r="B107" s="182" t="s">
        <v>253</v>
      </c>
      <c r="C107" s="955"/>
      <c r="D107" s="933"/>
      <c r="E107" s="958"/>
      <c r="F107" s="281" t="s">
        <v>237</v>
      </c>
      <c r="G107" s="287">
        <v>20</v>
      </c>
      <c r="H107" s="288">
        <v>48.9</v>
      </c>
      <c r="I107" s="289">
        <v>49.1</v>
      </c>
      <c r="J107" s="228" t="s">
        <v>124</v>
      </c>
      <c r="K107" s="229"/>
      <c r="L107" s="244"/>
      <c r="M107" s="305"/>
      <c r="N107" s="185">
        <v>0</v>
      </c>
      <c r="O107" s="186" t="s">
        <v>166</v>
      </c>
      <c r="P107" s="147"/>
      <c r="Q107" s="148"/>
      <c r="R107" s="149"/>
      <c r="S107" s="150"/>
      <c r="T107" s="1060"/>
      <c r="U107" s="187"/>
    </row>
    <row r="108" spans="1:21" ht="27" customHeight="1" thickBot="1" x14ac:dyDescent="0.25">
      <c r="A108" s="201" t="s">
        <v>254</v>
      </c>
      <c r="B108" s="201" t="s">
        <v>255</v>
      </c>
      <c r="C108" s="956"/>
      <c r="D108" s="957"/>
      <c r="E108" s="959"/>
      <c r="F108" s="307" t="s">
        <v>237</v>
      </c>
      <c r="G108" s="308">
        <v>20</v>
      </c>
      <c r="H108" s="309">
        <v>48.9</v>
      </c>
      <c r="I108" s="310">
        <v>49.1</v>
      </c>
      <c r="J108" s="232" t="s">
        <v>124</v>
      </c>
      <c r="K108" s="233"/>
      <c r="L108" s="247"/>
      <c r="M108" s="311"/>
      <c r="N108" s="312">
        <v>0</v>
      </c>
      <c r="O108" s="313" t="s">
        <v>166</v>
      </c>
      <c r="P108" s="209"/>
      <c r="Q108" s="210"/>
      <c r="R108" s="211"/>
      <c r="S108" s="212"/>
      <c r="T108" s="1061"/>
      <c r="U108" s="314"/>
    </row>
    <row r="109" spans="1:21" ht="26.25" customHeight="1" x14ac:dyDescent="0.25">
      <c r="A109" s="251" t="s">
        <v>256</v>
      </c>
      <c r="B109" s="251" t="s">
        <v>257</v>
      </c>
      <c r="C109" s="955">
        <v>3</v>
      </c>
      <c r="D109" s="933">
        <v>0.3</v>
      </c>
      <c r="E109" s="958">
        <v>48.4</v>
      </c>
      <c r="F109" s="316" t="s">
        <v>237</v>
      </c>
      <c r="G109" s="317">
        <v>20</v>
      </c>
      <c r="H109" s="318">
        <v>48.9</v>
      </c>
      <c r="I109" s="319">
        <v>49.1</v>
      </c>
      <c r="J109" s="218" t="s">
        <v>124</v>
      </c>
      <c r="K109" s="219"/>
      <c r="L109" s="248"/>
      <c r="M109" s="320"/>
      <c r="N109" s="178">
        <v>0</v>
      </c>
      <c r="O109" s="179" t="s">
        <v>166</v>
      </c>
      <c r="P109" s="132">
        <f>SUM(N109:N132)</f>
        <v>15.03</v>
      </c>
      <c r="Q109" s="133" t="s">
        <v>258</v>
      </c>
      <c r="R109" s="286"/>
      <c r="S109" s="135"/>
      <c r="T109" s="1059"/>
      <c r="U109" s="321"/>
    </row>
    <row r="110" spans="1:21" s="1" customFormat="1" ht="26.25" customHeight="1" x14ac:dyDescent="0.2">
      <c r="A110" s="960" t="s">
        <v>259</v>
      </c>
      <c r="B110" s="200" t="s">
        <v>260</v>
      </c>
      <c r="C110" s="955"/>
      <c r="D110" s="933"/>
      <c r="E110" s="958"/>
      <c r="F110" s="322" t="s">
        <v>261</v>
      </c>
      <c r="G110" s="287">
        <v>25</v>
      </c>
      <c r="H110" s="288">
        <v>48.9</v>
      </c>
      <c r="I110" s="289">
        <v>49.1</v>
      </c>
      <c r="J110" s="238" t="s">
        <v>124</v>
      </c>
      <c r="K110" s="239"/>
      <c r="L110" s="240"/>
      <c r="M110" s="302"/>
      <c r="N110" s="906">
        <v>1.1299999999999999</v>
      </c>
      <c r="O110" s="913" t="s">
        <v>130</v>
      </c>
      <c r="P110" s="242"/>
      <c r="Q110" s="148"/>
      <c r="R110" s="149"/>
      <c r="S110" s="150"/>
      <c r="T110" s="1060"/>
      <c r="U110" s="323"/>
    </row>
    <row r="111" spans="1:21" s="1" customFormat="1" ht="26.25" customHeight="1" x14ac:dyDescent="0.2">
      <c r="A111" s="961"/>
      <c r="B111" s="200" t="s">
        <v>262</v>
      </c>
      <c r="C111" s="955"/>
      <c r="D111" s="933"/>
      <c r="E111" s="958"/>
      <c r="F111" s="322" t="s">
        <v>261</v>
      </c>
      <c r="G111" s="287">
        <v>25</v>
      </c>
      <c r="H111" s="288">
        <v>48.9</v>
      </c>
      <c r="I111" s="289">
        <v>49.1</v>
      </c>
      <c r="J111" s="238" t="s">
        <v>124</v>
      </c>
      <c r="K111" s="239"/>
      <c r="L111" s="240"/>
      <c r="M111" s="302"/>
      <c r="N111" s="947"/>
      <c r="O111" s="910"/>
      <c r="P111" s="242"/>
      <c r="Q111" s="148"/>
      <c r="R111" s="149"/>
      <c r="S111" s="150"/>
      <c r="T111" s="1060"/>
      <c r="U111" s="323"/>
    </row>
    <row r="112" spans="1:21" s="1" customFormat="1" ht="26.25" customHeight="1" x14ac:dyDescent="0.2">
      <c r="A112" s="961"/>
      <c r="B112" s="200" t="s">
        <v>263</v>
      </c>
      <c r="C112" s="955"/>
      <c r="D112" s="933"/>
      <c r="E112" s="958"/>
      <c r="F112" s="322" t="s">
        <v>261</v>
      </c>
      <c r="G112" s="287">
        <v>25</v>
      </c>
      <c r="H112" s="288">
        <v>48.9</v>
      </c>
      <c r="I112" s="289">
        <v>49.1</v>
      </c>
      <c r="J112" s="238" t="s">
        <v>124</v>
      </c>
      <c r="K112" s="239"/>
      <c r="L112" s="240"/>
      <c r="M112" s="302"/>
      <c r="N112" s="947"/>
      <c r="O112" s="910"/>
      <c r="P112" s="242"/>
      <c r="Q112" s="148"/>
      <c r="R112" s="149"/>
      <c r="S112" s="150"/>
      <c r="T112" s="1060"/>
      <c r="U112" s="323"/>
    </row>
    <row r="113" spans="1:21" s="1" customFormat="1" ht="26.25" customHeight="1" x14ac:dyDescent="0.2">
      <c r="A113" s="961"/>
      <c r="B113" s="200" t="s">
        <v>264</v>
      </c>
      <c r="C113" s="955"/>
      <c r="D113" s="933"/>
      <c r="E113" s="958"/>
      <c r="F113" s="322" t="s">
        <v>261</v>
      </c>
      <c r="G113" s="287">
        <v>25</v>
      </c>
      <c r="H113" s="288">
        <v>48.9</v>
      </c>
      <c r="I113" s="289">
        <v>49.1</v>
      </c>
      <c r="J113" s="238"/>
      <c r="K113" s="239"/>
      <c r="L113" s="240"/>
      <c r="M113" s="302"/>
      <c r="N113" s="947"/>
      <c r="O113" s="910"/>
      <c r="P113" s="242"/>
      <c r="Q113" s="148"/>
      <c r="R113" s="149"/>
      <c r="S113" s="150"/>
      <c r="T113" s="1060"/>
      <c r="U113" s="323"/>
    </row>
    <row r="114" spans="1:21" s="1" customFormat="1" ht="26.25" customHeight="1" thickBot="1" x14ac:dyDescent="0.25">
      <c r="A114" s="962"/>
      <c r="B114" s="200" t="s">
        <v>212</v>
      </c>
      <c r="C114" s="955"/>
      <c r="D114" s="933"/>
      <c r="E114" s="958"/>
      <c r="F114" s="322" t="s">
        <v>261</v>
      </c>
      <c r="G114" s="287">
        <v>25</v>
      </c>
      <c r="H114" s="288">
        <v>48.9</v>
      </c>
      <c r="I114" s="289">
        <v>49.1</v>
      </c>
      <c r="J114" s="324" t="s">
        <v>124</v>
      </c>
      <c r="K114" s="325"/>
      <c r="L114" s="265"/>
      <c r="M114" s="326"/>
      <c r="N114" s="948"/>
      <c r="O114" s="912"/>
      <c r="P114" s="242"/>
      <c r="Q114" s="148"/>
      <c r="R114" s="149"/>
      <c r="S114" s="150"/>
      <c r="T114" s="1060"/>
      <c r="U114" s="323"/>
    </row>
    <row r="115" spans="1:21" s="1" customFormat="1" ht="27" customHeight="1" x14ac:dyDescent="0.2">
      <c r="A115" s="963" t="s">
        <v>206</v>
      </c>
      <c r="B115" s="182" t="s">
        <v>265</v>
      </c>
      <c r="C115" s="955"/>
      <c r="D115" s="933"/>
      <c r="E115" s="958"/>
      <c r="F115" s="322" t="s">
        <v>261</v>
      </c>
      <c r="G115" s="287">
        <v>25</v>
      </c>
      <c r="H115" s="288">
        <v>48.9</v>
      </c>
      <c r="I115" s="289">
        <v>49.1</v>
      </c>
      <c r="J115" s="218" t="s">
        <v>266</v>
      </c>
      <c r="K115" s="219">
        <v>53</v>
      </c>
      <c r="L115" s="248">
        <v>49.6</v>
      </c>
      <c r="M115" s="320">
        <v>49.5</v>
      </c>
      <c r="N115" s="966">
        <v>2.8</v>
      </c>
      <c r="O115" s="949"/>
      <c r="P115" s="147"/>
      <c r="Q115" s="148"/>
      <c r="R115" s="149"/>
      <c r="S115" s="150"/>
      <c r="T115" s="1060"/>
      <c r="U115" s="328"/>
    </row>
    <row r="116" spans="1:21" s="1" customFormat="1" ht="26.25" customHeight="1" x14ac:dyDescent="0.2">
      <c r="A116" s="964"/>
      <c r="B116" s="182" t="s">
        <v>267</v>
      </c>
      <c r="C116" s="955"/>
      <c r="D116" s="933"/>
      <c r="E116" s="958"/>
      <c r="F116" s="322" t="s">
        <v>261</v>
      </c>
      <c r="G116" s="287">
        <v>25</v>
      </c>
      <c r="H116" s="288">
        <v>48.9</v>
      </c>
      <c r="I116" s="289">
        <v>49.1</v>
      </c>
      <c r="J116" s="238" t="s">
        <v>266</v>
      </c>
      <c r="K116" s="239">
        <v>52</v>
      </c>
      <c r="L116" s="240">
        <v>49.6</v>
      </c>
      <c r="M116" s="302">
        <v>49.5</v>
      </c>
      <c r="N116" s="967"/>
      <c r="O116" s="953"/>
      <c r="P116" s="147"/>
      <c r="Q116" s="148"/>
      <c r="R116" s="149"/>
      <c r="S116" s="150"/>
      <c r="T116" s="1060"/>
      <c r="U116" s="328"/>
    </row>
    <row r="117" spans="1:21" s="1" customFormat="1" ht="27" customHeight="1" x14ac:dyDescent="0.2">
      <c r="A117" s="964"/>
      <c r="B117" s="182" t="s">
        <v>268</v>
      </c>
      <c r="C117" s="955"/>
      <c r="D117" s="933"/>
      <c r="E117" s="958"/>
      <c r="F117" s="322" t="s">
        <v>261</v>
      </c>
      <c r="G117" s="287">
        <v>25</v>
      </c>
      <c r="H117" s="288">
        <v>48.9</v>
      </c>
      <c r="I117" s="289">
        <v>49.1</v>
      </c>
      <c r="J117" s="238" t="s">
        <v>266</v>
      </c>
      <c r="K117" s="239">
        <v>51</v>
      </c>
      <c r="L117" s="240">
        <v>49.6</v>
      </c>
      <c r="M117" s="302">
        <v>49.5</v>
      </c>
      <c r="N117" s="967"/>
      <c r="O117" s="953"/>
      <c r="P117" s="147"/>
      <c r="Q117" s="148"/>
      <c r="R117" s="149"/>
      <c r="S117" s="150"/>
      <c r="T117" s="1060"/>
      <c r="U117" s="329"/>
    </row>
    <row r="118" spans="1:21" s="1" customFormat="1" ht="34.5" customHeight="1" x14ac:dyDescent="0.2">
      <c r="A118" s="964"/>
      <c r="B118" s="182" t="s">
        <v>269</v>
      </c>
      <c r="C118" s="955"/>
      <c r="D118" s="933"/>
      <c r="E118" s="958"/>
      <c r="F118" s="322" t="s">
        <v>261</v>
      </c>
      <c r="G118" s="287">
        <v>25</v>
      </c>
      <c r="H118" s="288">
        <v>48.9</v>
      </c>
      <c r="I118" s="289">
        <v>49.1</v>
      </c>
      <c r="J118" s="238" t="s">
        <v>266</v>
      </c>
      <c r="K118" s="239">
        <v>50</v>
      </c>
      <c r="L118" s="240">
        <v>49.6</v>
      </c>
      <c r="M118" s="302">
        <v>49.5</v>
      </c>
      <c r="N118" s="967"/>
      <c r="O118" s="953"/>
      <c r="P118" s="147"/>
      <c r="Q118" s="148"/>
      <c r="R118" s="149"/>
      <c r="S118" s="150"/>
      <c r="T118" s="1060"/>
      <c r="U118" s="329"/>
    </row>
    <row r="119" spans="1:21" s="1" customFormat="1" ht="43.5" customHeight="1" thickBot="1" x14ac:dyDescent="0.25">
      <c r="A119" s="965"/>
      <c r="B119" s="182" t="s">
        <v>270</v>
      </c>
      <c r="C119" s="955"/>
      <c r="D119" s="933"/>
      <c r="E119" s="958"/>
      <c r="F119" s="322" t="s">
        <v>261</v>
      </c>
      <c r="G119" s="287">
        <v>25</v>
      </c>
      <c r="H119" s="288">
        <v>48.9</v>
      </c>
      <c r="I119" s="330">
        <v>49.1</v>
      </c>
      <c r="J119" s="232" t="s">
        <v>266</v>
      </c>
      <c r="K119" s="233">
        <v>49</v>
      </c>
      <c r="L119" s="247">
        <v>49.6</v>
      </c>
      <c r="M119" s="291">
        <v>49.5</v>
      </c>
      <c r="N119" s="968"/>
      <c r="O119" s="969"/>
      <c r="P119" s="147"/>
      <c r="Q119" s="331"/>
      <c r="R119" s="332"/>
      <c r="S119" s="150"/>
      <c r="T119" s="1060"/>
      <c r="U119" s="329"/>
    </row>
    <row r="120" spans="1:21" s="1" customFormat="1" ht="52.5" customHeight="1" x14ac:dyDescent="0.25">
      <c r="A120" s="182" t="s">
        <v>271</v>
      </c>
      <c r="B120" s="173" t="s">
        <v>272</v>
      </c>
      <c r="C120" s="955"/>
      <c r="D120" s="933"/>
      <c r="E120" s="958"/>
      <c r="F120" s="333" t="s">
        <v>261</v>
      </c>
      <c r="G120" s="334">
        <v>25</v>
      </c>
      <c r="H120" s="335">
        <v>48.9</v>
      </c>
      <c r="I120" s="336">
        <v>49.1</v>
      </c>
      <c r="J120" s="218" t="s">
        <v>273</v>
      </c>
      <c r="K120" s="219">
        <v>44</v>
      </c>
      <c r="L120" s="248">
        <v>49.6</v>
      </c>
      <c r="M120" s="220">
        <v>49.5</v>
      </c>
      <c r="N120" s="178">
        <v>0.7</v>
      </c>
      <c r="O120" s="186"/>
      <c r="P120" s="242"/>
      <c r="Q120" s="148"/>
      <c r="R120" s="149"/>
      <c r="S120" s="150"/>
      <c r="T120" s="1060"/>
      <c r="U120" s="323"/>
    </row>
    <row r="121" spans="1:21" ht="54.75" customHeight="1" thickBot="1" x14ac:dyDescent="0.25">
      <c r="A121" s="24" t="s">
        <v>235</v>
      </c>
      <c r="B121" s="182" t="s">
        <v>274</v>
      </c>
      <c r="C121" s="955"/>
      <c r="D121" s="933"/>
      <c r="E121" s="958"/>
      <c r="F121" s="322" t="s">
        <v>261</v>
      </c>
      <c r="G121" s="287">
        <v>25</v>
      </c>
      <c r="H121" s="288">
        <v>48.9</v>
      </c>
      <c r="I121" s="289">
        <v>49.1</v>
      </c>
      <c r="J121" s="232" t="s">
        <v>273</v>
      </c>
      <c r="K121" s="233">
        <v>43</v>
      </c>
      <c r="L121" s="247">
        <v>49.6</v>
      </c>
      <c r="M121" s="234">
        <v>49.5</v>
      </c>
      <c r="N121" s="185">
        <v>1.1000000000000001</v>
      </c>
      <c r="O121" s="186"/>
      <c r="P121" s="147"/>
      <c r="Q121" s="148"/>
      <c r="R121" s="149"/>
      <c r="S121" s="150"/>
      <c r="T121" s="1060"/>
      <c r="U121" s="337" t="s">
        <v>275</v>
      </c>
    </row>
    <row r="122" spans="1:21" ht="26.25" customHeight="1" x14ac:dyDescent="0.2">
      <c r="A122" s="970" t="s">
        <v>276</v>
      </c>
      <c r="B122" s="173" t="s">
        <v>277</v>
      </c>
      <c r="C122" s="955"/>
      <c r="D122" s="933"/>
      <c r="E122" s="958"/>
      <c r="F122" s="322" t="s">
        <v>261</v>
      </c>
      <c r="G122" s="287">
        <v>25</v>
      </c>
      <c r="H122" s="288">
        <v>48.9</v>
      </c>
      <c r="I122" s="289">
        <v>49.1</v>
      </c>
      <c r="J122" s="339" t="s">
        <v>278</v>
      </c>
      <c r="K122" s="340">
        <v>38</v>
      </c>
      <c r="L122" s="248">
        <v>49.6</v>
      </c>
      <c r="M122" s="220">
        <v>49.58</v>
      </c>
      <c r="N122" s="906">
        <v>3</v>
      </c>
      <c r="O122" s="949"/>
      <c r="P122" s="147"/>
      <c r="Q122" s="148"/>
      <c r="R122" s="149"/>
      <c r="S122" s="150"/>
      <c r="T122" s="1060"/>
      <c r="U122" s="323"/>
    </row>
    <row r="123" spans="1:21" ht="27.75" customHeight="1" x14ac:dyDescent="0.2">
      <c r="A123" s="970"/>
      <c r="B123" s="173" t="s">
        <v>279</v>
      </c>
      <c r="C123" s="955"/>
      <c r="D123" s="933"/>
      <c r="E123" s="958"/>
      <c r="F123" s="322" t="s">
        <v>261</v>
      </c>
      <c r="G123" s="287">
        <v>25</v>
      </c>
      <c r="H123" s="288">
        <v>48.9</v>
      </c>
      <c r="I123" s="289">
        <v>49.1</v>
      </c>
      <c r="J123" s="228" t="s">
        <v>278</v>
      </c>
      <c r="K123" s="341">
        <v>37</v>
      </c>
      <c r="L123" s="244">
        <v>49.6</v>
      </c>
      <c r="M123" s="230">
        <v>49.58</v>
      </c>
      <c r="N123" s="907"/>
      <c r="O123" s="953"/>
      <c r="P123" s="147"/>
      <c r="Q123" s="148"/>
      <c r="R123" s="149"/>
      <c r="S123" s="150"/>
      <c r="T123" s="1060"/>
      <c r="U123" s="323"/>
    </row>
    <row r="124" spans="1:21" ht="27" customHeight="1" x14ac:dyDescent="0.2">
      <c r="A124" s="970"/>
      <c r="B124" s="173" t="s">
        <v>280</v>
      </c>
      <c r="C124" s="955"/>
      <c r="D124" s="933"/>
      <c r="E124" s="958"/>
      <c r="F124" s="322" t="s">
        <v>261</v>
      </c>
      <c r="G124" s="287">
        <v>25</v>
      </c>
      <c r="H124" s="288">
        <v>48.9</v>
      </c>
      <c r="I124" s="289">
        <v>49.1</v>
      </c>
      <c r="J124" s="228" t="s">
        <v>278</v>
      </c>
      <c r="K124" s="341">
        <v>36</v>
      </c>
      <c r="L124" s="244">
        <v>49.6</v>
      </c>
      <c r="M124" s="230">
        <v>49.58</v>
      </c>
      <c r="N124" s="907"/>
      <c r="O124" s="953"/>
      <c r="P124" s="147"/>
      <c r="Q124" s="148"/>
      <c r="R124" s="149"/>
      <c r="S124" s="150"/>
      <c r="T124" s="1060"/>
      <c r="U124" s="323"/>
    </row>
    <row r="125" spans="1:21" ht="24.75" customHeight="1" x14ac:dyDescent="0.2">
      <c r="A125" s="971"/>
      <c r="B125" s="173" t="s">
        <v>281</v>
      </c>
      <c r="C125" s="955"/>
      <c r="D125" s="933"/>
      <c r="E125" s="958"/>
      <c r="F125" s="322" t="s">
        <v>261</v>
      </c>
      <c r="G125" s="287">
        <v>25</v>
      </c>
      <c r="H125" s="288">
        <v>48.9</v>
      </c>
      <c r="I125" s="289">
        <v>49.1</v>
      </c>
      <c r="J125" s="228" t="s">
        <v>278</v>
      </c>
      <c r="K125" s="341">
        <v>35</v>
      </c>
      <c r="L125" s="244">
        <v>49.6</v>
      </c>
      <c r="M125" s="230">
        <v>49.58</v>
      </c>
      <c r="N125" s="908"/>
      <c r="O125" s="969"/>
      <c r="P125" s="147"/>
      <c r="Q125" s="148"/>
      <c r="R125" s="149"/>
      <c r="S125" s="150"/>
      <c r="T125" s="1060"/>
      <c r="U125" s="323"/>
    </row>
    <row r="126" spans="1:21" ht="25.5" customHeight="1" x14ac:dyDescent="0.2">
      <c r="A126" s="173" t="s">
        <v>282</v>
      </c>
      <c r="B126" s="182" t="s">
        <v>283</v>
      </c>
      <c r="C126" s="955"/>
      <c r="D126" s="933"/>
      <c r="E126" s="958"/>
      <c r="F126" s="322" t="s">
        <v>261</v>
      </c>
      <c r="G126" s="287">
        <v>25</v>
      </c>
      <c r="H126" s="288">
        <v>48.9</v>
      </c>
      <c r="I126" s="289">
        <v>49.1</v>
      </c>
      <c r="J126" s="343" t="s">
        <v>278</v>
      </c>
      <c r="K126" s="239">
        <v>34</v>
      </c>
      <c r="L126" s="240">
        <v>49.6</v>
      </c>
      <c r="M126" s="344">
        <v>49.58</v>
      </c>
      <c r="N126" s="178">
        <v>0.5</v>
      </c>
      <c r="O126" s="186"/>
      <c r="P126" s="147"/>
      <c r="Q126" s="148"/>
      <c r="R126" s="149"/>
      <c r="S126" s="150"/>
      <c r="T126" s="1060"/>
      <c r="U126" s="323"/>
    </row>
    <row r="127" spans="1:21" ht="39" customHeight="1" x14ac:dyDescent="0.2">
      <c r="A127" s="173" t="s">
        <v>284</v>
      </c>
      <c r="B127" s="182" t="s">
        <v>285</v>
      </c>
      <c r="C127" s="955"/>
      <c r="D127" s="933"/>
      <c r="E127" s="958"/>
      <c r="F127" s="322" t="s">
        <v>261</v>
      </c>
      <c r="G127" s="287">
        <v>25</v>
      </c>
      <c r="H127" s="288">
        <v>48.9</v>
      </c>
      <c r="I127" s="289">
        <v>49.1</v>
      </c>
      <c r="J127" s="345" t="s">
        <v>278</v>
      </c>
      <c r="K127" s="229">
        <v>33</v>
      </c>
      <c r="L127" s="244">
        <v>49.6</v>
      </c>
      <c r="M127" s="230">
        <v>49.58</v>
      </c>
      <c r="N127" s="178">
        <v>0.1</v>
      </c>
      <c r="O127" s="186"/>
      <c r="P127" s="147"/>
      <c r="Q127" s="148"/>
      <c r="R127" s="149"/>
      <c r="S127" s="150"/>
      <c r="T127" s="1060"/>
      <c r="U127" s="323"/>
    </row>
    <row r="128" spans="1:21" s="1" customFormat="1" ht="39" customHeight="1" x14ac:dyDescent="0.2">
      <c r="A128" s="304" t="s">
        <v>286</v>
      </c>
      <c r="B128" s="304" t="s">
        <v>287</v>
      </c>
      <c r="C128" s="955"/>
      <c r="D128" s="933"/>
      <c r="E128" s="958"/>
      <c r="F128" s="299"/>
      <c r="G128" s="260"/>
      <c r="H128" s="300"/>
      <c r="I128" s="262"/>
      <c r="J128" s="345" t="s">
        <v>124</v>
      </c>
      <c r="K128" s="229"/>
      <c r="L128" s="244"/>
      <c r="M128" s="305"/>
      <c r="N128" s="178">
        <v>2.1</v>
      </c>
      <c r="O128" s="186"/>
      <c r="P128" s="147"/>
      <c r="Q128" s="148"/>
      <c r="R128" s="149"/>
      <c r="S128" s="150"/>
      <c r="T128" s="1060"/>
      <c r="U128" s="323"/>
    </row>
    <row r="129" spans="1:21" ht="45.75" customHeight="1" x14ac:dyDescent="0.2">
      <c r="A129" s="24" t="s">
        <v>288</v>
      </c>
      <c r="B129" s="182" t="s">
        <v>289</v>
      </c>
      <c r="C129" s="955"/>
      <c r="D129" s="933"/>
      <c r="E129" s="958"/>
      <c r="F129" s="322" t="s">
        <v>261</v>
      </c>
      <c r="G129" s="287">
        <v>25</v>
      </c>
      <c r="H129" s="346">
        <v>48.9</v>
      </c>
      <c r="I129" s="289">
        <v>49.1</v>
      </c>
      <c r="J129" s="345" t="s">
        <v>278</v>
      </c>
      <c r="K129" s="229">
        <v>32</v>
      </c>
      <c r="L129" s="244">
        <v>49.6</v>
      </c>
      <c r="M129" s="230">
        <v>49.58</v>
      </c>
      <c r="N129" s="181">
        <v>1.6</v>
      </c>
      <c r="O129" s="186"/>
      <c r="P129" s="147"/>
      <c r="Q129" s="148"/>
      <c r="R129" s="149"/>
      <c r="S129" s="150"/>
      <c r="T129" s="1060"/>
      <c r="U129" s="323"/>
    </row>
    <row r="130" spans="1:21" s="1" customFormat="1" ht="45.75" customHeight="1" x14ac:dyDescent="0.2">
      <c r="A130" s="972" t="s">
        <v>290</v>
      </c>
      <c r="B130" s="168" t="s">
        <v>291</v>
      </c>
      <c r="C130" s="955"/>
      <c r="D130" s="933"/>
      <c r="E130" s="958"/>
      <c r="F130" s="348" t="s">
        <v>261</v>
      </c>
      <c r="G130" s="349">
        <v>25</v>
      </c>
      <c r="H130" s="350">
        <v>48.9</v>
      </c>
      <c r="I130" s="306">
        <v>49.05</v>
      </c>
      <c r="J130" s="351" t="s">
        <v>278</v>
      </c>
      <c r="K130" s="352">
        <v>31</v>
      </c>
      <c r="L130" s="240">
        <v>49.6</v>
      </c>
      <c r="M130" s="344">
        <v>49.55</v>
      </c>
      <c r="N130" s="973">
        <v>2</v>
      </c>
      <c r="O130" s="249"/>
      <c r="P130" s="147"/>
      <c r="Q130" s="148"/>
      <c r="R130" s="149"/>
      <c r="S130" s="150"/>
      <c r="T130" s="1060"/>
      <c r="U130" s="323"/>
    </row>
    <row r="131" spans="1:21" s="1" customFormat="1" ht="45.75" customHeight="1" thickBot="1" x14ac:dyDescent="0.25">
      <c r="A131" s="971"/>
      <c r="B131" s="168" t="s">
        <v>292</v>
      </c>
      <c r="C131" s="955"/>
      <c r="D131" s="933"/>
      <c r="E131" s="958"/>
      <c r="F131" s="348" t="s">
        <v>261</v>
      </c>
      <c r="G131" s="349">
        <v>25</v>
      </c>
      <c r="H131" s="350">
        <v>48.9</v>
      </c>
      <c r="I131" s="306">
        <v>49.05</v>
      </c>
      <c r="J131" s="353" t="s">
        <v>278</v>
      </c>
      <c r="K131" s="233">
        <v>30</v>
      </c>
      <c r="L131" s="247">
        <v>49.6</v>
      </c>
      <c r="M131" s="234">
        <v>49.55</v>
      </c>
      <c r="N131" s="948"/>
      <c r="O131" s="249"/>
      <c r="P131" s="147"/>
      <c r="Q131" s="148"/>
      <c r="R131" s="149"/>
      <c r="S131" s="150"/>
      <c r="T131" s="1060"/>
      <c r="U131" s="323"/>
    </row>
    <row r="132" spans="1:21" ht="85.5" customHeight="1" thickBot="1" x14ac:dyDescent="0.25">
      <c r="A132" s="201" t="s">
        <v>259</v>
      </c>
      <c r="B132" s="201" t="s">
        <v>293</v>
      </c>
      <c r="C132" s="956"/>
      <c r="D132" s="957"/>
      <c r="E132" s="959"/>
      <c r="F132" s="354" t="s">
        <v>261</v>
      </c>
      <c r="G132" s="308">
        <v>25</v>
      </c>
      <c r="H132" s="355">
        <v>48.9</v>
      </c>
      <c r="I132" s="356">
        <v>49.05</v>
      </c>
      <c r="J132" s="301" t="s">
        <v>124</v>
      </c>
      <c r="K132" s="246"/>
      <c r="L132" s="290"/>
      <c r="M132" s="357"/>
      <c r="N132" s="358">
        <v>0</v>
      </c>
      <c r="O132" s="249" t="s">
        <v>166</v>
      </c>
      <c r="P132" s="209"/>
      <c r="Q132" s="210"/>
      <c r="R132" s="211"/>
      <c r="S132" s="212"/>
      <c r="T132" s="1061"/>
      <c r="U132" s="359"/>
    </row>
    <row r="133" spans="1:21" ht="64.5" customHeight="1" thickBot="1" x14ac:dyDescent="0.25">
      <c r="A133" s="121" t="s">
        <v>294</v>
      </c>
      <c r="B133" s="121" t="s">
        <v>295</v>
      </c>
      <c r="C133" s="974">
        <v>4</v>
      </c>
      <c r="D133" s="975">
        <v>0.3</v>
      </c>
      <c r="E133" s="976">
        <v>48.2</v>
      </c>
      <c r="F133" s="281" t="s">
        <v>261</v>
      </c>
      <c r="G133" s="282">
        <v>25</v>
      </c>
      <c r="H133" s="360">
        <v>48.9</v>
      </c>
      <c r="I133" s="284">
        <v>49.1</v>
      </c>
      <c r="J133" s="294" t="s">
        <v>296</v>
      </c>
      <c r="K133" s="295">
        <v>25</v>
      </c>
      <c r="L133" s="296">
        <v>49.6</v>
      </c>
      <c r="M133" s="297">
        <v>49.55</v>
      </c>
      <c r="N133" s="285">
        <v>3</v>
      </c>
      <c r="O133" s="361"/>
      <c r="P133" s="242">
        <f>SUM(N133:N137)</f>
        <v>18.03</v>
      </c>
      <c r="Q133" s="148" t="s">
        <v>297</v>
      </c>
      <c r="R133" s="149"/>
      <c r="S133" s="150"/>
      <c r="T133" s="1060"/>
      <c r="U133" s="362" t="s">
        <v>298</v>
      </c>
    </row>
    <row r="134" spans="1:21" ht="53.25" customHeight="1" thickBot="1" x14ac:dyDescent="0.25">
      <c r="A134" s="173" t="s">
        <v>299</v>
      </c>
      <c r="B134" s="173" t="s">
        <v>300</v>
      </c>
      <c r="C134" s="955"/>
      <c r="D134" s="933"/>
      <c r="E134" s="958"/>
      <c r="F134" s="322" t="s">
        <v>301</v>
      </c>
      <c r="G134" s="287">
        <v>30</v>
      </c>
      <c r="H134" s="346">
        <v>48.9</v>
      </c>
      <c r="I134" s="289">
        <v>49.1</v>
      </c>
      <c r="J134" s="324" t="s">
        <v>302</v>
      </c>
      <c r="K134" s="325">
        <v>20</v>
      </c>
      <c r="L134" s="265">
        <v>49.6</v>
      </c>
      <c r="M134" s="241">
        <v>49.55</v>
      </c>
      <c r="N134" s="185">
        <v>0</v>
      </c>
      <c r="O134" s="179" t="s">
        <v>303</v>
      </c>
      <c r="P134" s="147"/>
      <c r="Q134" s="148"/>
      <c r="R134" s="149"/>
      <c r="S134" s="150"/>
      <c r="T134" s="1060"/>
      <c r="U134" s="243"/>
    </row>
    <row r="135" spans="1:21" ht="93" customHeight="1" thickBot="1" x14ac:dyDescent="0.25">
      <c r="A135" s="182" t="s">
        <v>299</v>
      </c>
      <c r="B135" s="173" t="s">
        <v>304</v>
      </c>
      <c r="C135" s="955"/>
      <c r="D135" s="933"/>
      <c r="E135" s="958"/>
      <c r="F135" s="322" t="s">
        <v>301</v>
      </c>
      <c r="G135" s="287">
        <v>30</v>
      </c>
      <c r="H135" s="346">
        <v>48.9</v>
      </c>
      <c r="I135" s="289">
        <v>49.1</v>
      </c>
      <c r="J135" s="294" t="s">
        <v>305</v>
      </c>
      <c r="K135" s="295">
        <v>15</v>
      </c>
      <c r="L135" s="296">
        <v>49.6</v>
      </c>
      <c r="M135" s="297">
        <v>49.55</v>
      </c>
      <c r="N135" s="185">
        <v>1.43</v>
      </c>
      <c r="O135" s="186"/>
      <c r="P135" s="147"/>
      <c r="Q135" s="148"/>
      <c r="R135" s="149"/>
      <c r="S135" s="150"/>
      <c r="T135" s="1060"/>
      <c r="U135" s="180" t="s">
        <v>306</v>
      </c>
    </row>
    <row r="136" spans="1:21" ht="104.25" customHeight="1" thickBot="1" x14ac:dyDescent="0.25">
      <c r="A136" s="182" t="s">
        <v>299</v>
      </c>
      <c r="B136" s="182" t="s">
        <v>307</v>
      </c>
      <c r="C136" s="955"/>
      <c r="D136" s="933"/>
      <c r="E136" s="958"/>
      <c r="F136" s="322" t="s">
        <v>301</v>
      </c>
      <c r="G136" s="287">
        <v>30</v>
      </c>
      <c r="H136" s="346">
        <v>48.9</v>
      </c>
      <c r="I136" s="289">
        <v>49.1</v>
      </c>
      <c r="J136" s="245" t="s">
        <v>308</v>
      </c>
      <c r="K136" s="246">
        <v>10</v>
      </c>
      <c r="L136" s="290">
        <v>49.6</v>
      </c>
      <c r="M136" s="291">
        <v>49.55</v>
      </c>
      <c r="N136" s="185">
        <v>7.1</v>
      </c>
      <c r="O136" s="186" t="s">
        <v>303</v>
      </c>
      <c r="P136" s="147"/>
      <c r="Q136" s="148"/>
      <c r="R136" s="363">
        <f>SUM(N56:N137)-N92-N103-N104-N105-N106-N107-N108-N109-N110-N128-N132-N137</f>
        <v>50.13</v>
      </c>
      <c r="S136" s="150" t="s">
        <v>309</v>
      </c>
      <c r="T136" s="1060"/>
      <c r="U136" s="364"/>
    </row>
    <row r="137" spans="1:21" ht="27.75" customHeight="1" thickBot="1" x14ac:dyDescent="0.25">
      <c r="A137" s="365" t="s">
        <v>226</v>
      </c>
      <c r="B137" s="366" t="s">
        <v>310</v>
      </c>
      <c r="C137" s="956"/>
      <c r="D137" s="957"/>
      <c r="E137" s="959"/>
      <c r="F137" s="367"/>
      <c r="G137" s="368"/>
      <c r="H137" s="369"/>
      <c r="I137" s="370"/>
      <c r="J137" s="371" t="s">
        <v>124</v>
      </c>
      <c r="K137" s="372"/>
      <c r="L137" s="373"/>
      <c r="M137" s="374"/>
      <c r="N137" s="375">
        <v>6.5</v>
      </c>
      <c r="O137" s="376"/>
      <c r="P137" s="209"/>
      <c r="Q137" s="210"/>
      <c r="R137" s="211"/>
      <c r="S137" s="212"/>
      <c r="T137" s="1061"/>
      <c r="U137" s="377"/>
    </row>
    <row r="138" spans="1:21" ht="21.75" customHeight="1" x14ac:dyDescent="0.2">
      <c r="A138" s="970" t="s">
        <v>290</v>
      </c>
      <c r="B138" s="378" t="s">
        <v>311</v>
      </c>
      <c r="C138" s="955">
        <v>5</v>
      </c>
      <c r="D138" s="933">
        <v>0.3</v>
      </c>
      <c r="E138" s="977">
        <v>48</v>
      </c>
      <c r="F138" s="322" t="s">
        <v>301</v>
      </c>
      <c r="G138" s="287">
        <v>30</v>
      </c>
      <c r="H138" s="346">
        <v>48.9</v>
      </c>
      <c r="I138" s="379">
        <v>49.1</v>
      </c>
      <c r="J138" s="380" t="s">
        <v>312</v>
      </c>
      <c r="K138" s="381">
        <v>129</v>
      </c>
      <c r="L138" s="382">
        <v>49.5</v>
      </c>
      <c r="M138" s="383">
        <v>49.48</v>
      </c>
      <c r="N138" s="979">
        <v>1.7</v>
      </c>
      <c r="O138" s="953"/>
      <c r="P138" s="242">
        <f>SUM(N138:N165)</f>
        <v>21.2</v>
      </c>
      <c r="Q138" s="148" t="s">
        <v>313</v>
      </c>
      <c r="R138" s="149"/>
      <c r="S138" s="150"/>
      <c r="T138" s="1060"/>
      <c r="U138" s="187"/>
    </row>
    <row r="139" spans="1:21" s="1" customFormat="1" ht="25.5" customHeight="1" x14ac:dyDescent="0.2">
      <c r="A139" s="970"/>
      <c r="B139" s="168" t="s">
        <v>314</v>
      </c>
      <c r="C139" s="955"/>
      <c r="D139" s="933"/>
      <c r="E139" s="977"/>
      <c r="F139" s="322" t="s">
        <v>301</v>
      </c>
      <c r="G139" s="287">
        <v>30</v>
      </c>
      <c r="H139" s="346">
        <v>48.9</v>
      </c>
      <c r="I139" s="284">
        <v>49.1</v>
      </c>
      <c r="J139" s="384" t="s">
        <v>312</v>
      </c>
      <c r="K139" s="385">
        <v>128</v>
      </c>
      <c r="L139" s="386">
        <v>49.5</v>
      </c>
      <c r="M139" s="387">
        <v>49.48</v>
      </c>
      <c r="N139" s="907"/>
      <c r="O139" s="953"/>
      <c r="P139" s="242"/>
      <c r="Q139" s="148"/>
      <c r="R139" s="149"/>
      <c r="S139" s="150"/>
      <c r="T139" s="1060"/>
      <c r="U139" s="187"/>
    </row>
    <row r="140" spans="1:21" ht="27" customHeight="1" x14ac:dyDescent="0.2">
      <c r="A140" s="970"/>
      <c r="B140" s="168" t="s">
        <v>315</v>
      </c>
      <c r="C140" s="955"/>
      <c r="D140" s="933"/>
      <c r="E140" s="977"/>
      <c r="F140" s="322" t="s">
        <v>301</v>
      </c>
      <c r="G140" s="287">
        <v>30</v>
      </c>
      <c r="H140" s="346">
        <v>48.9</v>
      </c>
      <c r="I140" s="289">
        <v>49.1</v>
      </c>
      <c r="J140" s="388" t="s">
        <v>312</v>
      </c>
      <c r="K140" s="389">
        <v>127</v>
      </c>
      <c r="L140" s="390">
        <v>49.5</v>
      </c>
      <c r="M140" s="391">
        <v>49.48</v>
      </c>
      <c r="N140" s="907"/>
      <c r="O140" s="950"/>
      <c r="P140" s="147"/>
      <c r="Q140" s="148"/>
      <c r="R140" s="149"/>
      <c r="S140" s="150"/>
      <c r="T140" s="1060"/>
      <c r="U140" s="103"/>
    </row>
    <row r="141" spans="1:21" ht="25.5" customHeight="1" x14ac:dyDescent="0.2">
      <c r="A141" s="970"/>
      <c r="B141" s="168" t="s">
        <v>316</v>
      </c>
      <c r="C141" s="955"/>
      <c r="D141" s="933"/>
      <c r="E141" s="977"/>
      <c r="F141" s="322" t="s">
        <v>301</v>
      </c>
      <c r="G141" s="287">
        <v>30</v>
      </c>
      <c r="H141" s="346">
        <v>48.9</v>
      </c>
      <c r="I141" s="289">
        <v>49.1</v>
      </c>
      <c r="J141" s="388" t="s">
        <v>312</v>
      </c>
      <c r="K141" s="389">
        <v>126</v>
      </c>
      <c r="L141" s="390">
        <v>49.5</v>
      </c>
      <c r="M141" s="391">
        <v>49.48</v>
      </c>
      <c r="N141" s="907"/>
      <c r="O141" s="950"/>
      <c r="P141" s="147"/>
      <c r="Q141" s="148"/>
      <c r="R141" s="149"/>
      <c r="S141" s="150"/>
      <c r="T141" s="1060"/>
      <c r="U141" s="103"/>
    </row>
    <row r="142" spans="1:21" s="1" customFormat="1" ht="25.5" customHeight="1" x14ac:dyDescent="0.2">
      <c r="A142" s="970"/>
      <c r="B142" s="168" t="s">
        <v>317</v>
      </c>
      <c r="C142" s="955"/>
      <c r="D142" s="933"/>
      <c r="E142" s="977"/>
      <c r="F142" s="322" t="s">
        <v>301</v>
      </c>
      <c r="G142" s="287">
        <v>30</v>
      </c>
      <c r="H142" s="346">
        <v>48.9</v>
      </c>
      <c r="I142" s="289">
        <v>49.1</v>
      </c>
      <c r="J142" s="388" t="s">
        <v>312</v>
      </c>
      <c r="K142" s="389">
        <v>125</v>
      </c>
      <c r="L142" s="390">
        <v>49.5</v>
      </c>
      <c r="M142" s="387">
        <v>49.48</v>
      </c>
      <c r="N142" s="907"/>
      <c r="O142" s="950"/>
      <c r="P142" s="147"/>
      <c r="Q142" s="148"/>
      <c r="R142" s="149"/>
      <c r="S142" s="150"/>
      <c r="T142" s="1060"/>
      <c r="U142" s="103"/>
    </row>
    <row r="143" spans="1:21" ht="24" customHeight="1" x14ac:dyDescent="0.2">
      <c r="A143" s="971"/>
      <c r="B143" s="378" t="s">
        <v>318</v>
      </c>
      <c r="C143" s="955"/>
      <c r="D143" s="933"/>
      <c r="E143" s="977"/>
      <c r="F143" s="322" t="s">
        <v>301</v>
      </c>
      <c r="G143" s="287">
        <v>30</v>
      </c>
      <c r="H143" s="346">
        <v>48.9</v>
      </c>
      <c r="I143" s="289">
        <v>49.1</v>
      </c>
      <c r="J143" s="388" t="s">
        <v>312</v>
      </c>
      <c r="K143" s="389">
        <v>124</v>
      </c>
      <c r="L143" s="390">
        <v>49.5</v>
      </c>
      <c r="M143" s="387">
        <v>49.48</v>
      </c>
      <c r="N143" s="908"/>
      <c r="O143" s="945"/>
      <c r="P143" s="147"/>
      <c r="Q143" s="148"/>
      <c r="R143" s="149"/>
      <c r="S143" s="150"/>
      <c r="T143" s="1060"/>
      <c r="U143" s="103"/>
    </row>
    <row r="144" spans="1:21" ht="24.75" customHeight="1" x14ac:dyDescent="0.2">
      <c r="A144" s="972" t="s">
        <v>319</v>
      </c>
      <c r="B144" s="173" t="s">
        <v>320</v>
      </c>
      <c r="C144" s="955"/>
      <c r="D144" s="933"/>
      <c r="E144" s="977"/>
      <c r="F144" s="322" t="s">
        <v>301</v>
      </c>
      <c r="G144" s="287">
        <v>30</v>
      </c>
      <c r="H144" s="346">
        <v>48.9</v>
      </c>
      <c r="I144" s="289">
        <v>49.1</v>
      </c>
      <c r="J144" s="388" t="s">
        <v>312</v>
      </c>
      <c r="K144" s="389">
        <v>123</v>
      </c>
      <c r="L144" s="390">
        <v>49.5</v>
      </c>
      <c r="M144" s="391">
        <v>49.4</v>
      </c>
      <c r="N144" s="906">
        <v>0.4</v>
      </c>
      <c r="O144" s="949"/>
      <c r="P144" s="147"/>
      <c r="Q144" s="148"/>
      <c r="R144" s="149"/>
      <c r="S144" s="150"/>
      <c r="T144" s="1060"/>
      <c r="U144" s="187"/>
    </row>
    <row r="145" spans="1:21" ht="21" customHeight="1" x14ac:dyDescent="0.2">
      <c r="A145" s="970"/>
      <c r="B145" s="173" t="s">
        <v>321</v>
      </c>
      <c r="C145" s="955"/>
      <c r="D145" s="933"/>
      <c r="E145" s="977"/>
      <c r="F145" s="322" t="s">
        <v>301</v>
      </c>
      <c r="G145" s="287">
        <v>30</v>
      </c>
      <c r="H145" s="346">
        <v>48.9</v>
      </c>
      <c r="I145" s="289">
        <v>49.1</v>
      </c>
      <c r="J145" s="388" t="s">
        <v>312</v>
      </c>
      <c r="K145" s="389">
        <v>122</v>
      </c>
      <c r="L145" s="390">
        <v>49.5</v>
      </c>
      <c r="M145" s="391">
        <v>49.4</v>
      </c>
      <c r="N145" s="907"/>
      <c r="O145" s="950"/>
      <c r="P145" s="147"/>
      <c r="Q145" s="148"/>
      <c r="R145" s="149"/>
      <c r="S145" s="150"/>
      <c r="T145" s="1060"/>
      <c r="U145" s="103"/>
    </row>
    <row r="146" spans="1:21" ht="25.5" customHeight="1" x14ac:dyDescent="0.2">
      <c r="A146" s="970"/>
      <c r="B146" s="173" t="s">
        <v>322</v>
      </c>
      <c r="C146" s="955"/>
      <c r="D146" s="933"/>
      <c r="E146" s="977"/>
      <c r="F146" s="322" t="s">
        <v>301</v>
      </c>
      <c r="G146" s="287">
        <v>30</v>
      </c>
      <c r="H146" s="346">
        <v>48.9</v>
      </c>
      <c r="I146" s="289">
        <v>49.1</v>
      </c>
      <c r="J146" s="388" t="s">
        <v>312</v>
      </c>
      <c r="K146" s="389">
        <v>121</v>
      </c>
      <c r="L146" s="390">
        <v>49.5</v>
      </c>
      <c r="M146" s="391">
        <v>49.4</v>
      </c>
      <c r="N146" s="907"/>
      <c r="O146" s="950"/>
      <c r="P146" s="147"/>
      <c r="Q146" s="148"/>
      <c r="R146" s="149"/>
      <c r="S146" s="150"/>
      <c r="T146" s="1060"/>
      <c r="U146" s="103"/>
    </row>
    <row r="147" spans="1:21" ht="22.5" customHeight="1" x14ac:dyDescent="0.2">
      <c r="A147" s="970"/>
      <c r="B147" s="173" t="s">
        <v>323</v>
      </c>
      <c r="C147" s="955"/>
      <c r="D147" s="933"/>
      <c r="E147" s="977"/>
      <c r="F147" s="322" t="s">
        <v>301</v>
      </c>
      <c r="G147" s="287">
        <v>30</v>
      </c>
      <c r="H147" s="346">
        <v>48.9</v>
      </c>
      <c r="I147" s="289">
        <v>49.1</v>
      </c>
      <c r="J147" s="388" t="s">
        <v>312</v>
      </c>
      <c r="K147" s="389">
        <v>120</v>
      </c>
      <c r="L147" s="390">
        <v>49.5</v>
      </c>
      <c r="M147" s="391">
        <v>49.4</v>
      </c>
      <c r="N147" s="907"/>
      <c r="O147" s="950"/>
      <c r="P147" s="147"/>
      <c r="Q147" s="148"/>
      <c r="R147" s="149"/>
      <c r="S147" s="150"/>
      <c r="T147" s="1060"/>
      <c r="U147" s="103"/>
    </row>
    <row r="148" spans="1:21" ht="22.5" customHeight="1" x14ac:dyDescent="0.2">
      <c r="A148" s="970"/>
      <c r="B148" s="173" t="s">
        <v>324</v>
      </c>
      <c r="C148" s="955"/>
      <c r="D148" s="933"/>
      <c r="E148" s="977"/>
      <c r="F148" s="322" t="s">
        <v>301</v>
      </c>
      <c r="G148" s="287">
        <v>30</v>
      </c>
      <c r="H148" s="346">
        <v>48.9</v>
      </c>
      <c r="I148" s="289">
        <v>49.1</v>
      </c>
      <c r="J148" s="388" t="s">
        <v>312</v>
      </c>
      <c r="K148" s="389">
        <v>119</v>
      </c>
      <c r="L148" s="390">
        <v>49.5</v>
      </c>
      <c r="M148" s="391">
        <v>49.4</v>
      </c>
      <c r="N148" s="907"/>
      <c r="O148" s="950"/>
      <c r="P148" s="147"/>
      <c r="Q148" s="148"/>
      <c r="R148" s="149"/>
      <c r="S148" s="150"/>
      <c r="T148" s="1060"/>
      <c r="U148" s="103"/>
    </row>
    <row r="149" spans="1:21" ht="24.75" customHeight="1" x14ac:dyDescent="0.2">
      <c r="A149" s="970"/>
      <c r="B149" s="173" t="s">
        <v>325</v>
      </c>
      <c r="C149" s="955"/>
      <c r="D149" s="933"/>
      <c r="E149" s="977"/>
      <c r="F149" s="322" t="s">
        <v>301</v>
      </c>
      <c r="G149" s="287">
        <v>30</v>
      </c>
      <c r="H149" s="346">
        <v>48.9</v>
      </c>
      <c r="I149" s="289">
        <v>49.1</v>
      </c>
      <c r="J149" s="388" t="s">
        <v>312</v>
      </c>
      <c r="K149" s="389">
        <v>118</v>
      </c>
      <c r="L149" s="390">
        <v>49.5</v>
      </c>
      <c r="M149" s="391">
        <v>49.4</v>
      </c>
      <c r="N149" s="907"/>
      <c r="O149" s="950"/>
      <c r="P149" s="147"/>
      <c r="Q149" s="148"/>
      <c r="R149" s="149"/>
      <c r="S149" s="150"/>
      <c r="T149" s="1060"/>
      <c r="U149" s="103"/>
    </row>
    <row r="150" spans="1:21" ht="21.75" customHeight="1" x14ac:dyDescent="0.2">
      <c r="A150" s="970"/>
      <c r="B150" s="173" t="s">
        <v>326</v>
      </c>
      <c r="C150" s="955"/>
      <c r="D150" s="933"/>
      <c r="E150" s="977"/>
      <c r="F150" s="322" t="s">
        <v>301</v>
      </c>
      <c r="G150" s="287">
        <v>30</v>
      </c>
      <c r="H150" s="346">
        <v>48.9</v>
      </c>
      <c r="I150" s="289">
        <v>49.1</v>
      </c>
      <c r="J150" s="388" t="s">
        <v>312</v>
      </c>
      <c r="K150" s="389">
        <v>117</v>
      </c>
      <c r="L150" s="390">
        <v>49.5</v>
      </c>
      <c r="M150" s="391">
        <v>49.4</v>
      </c>
      <c r="N150" s="907"/>
      <c r="O150" s="950"/>
      <c r="P150" s="147"/>
      <c r="Q150" s="148"/>
      <c r="R150" s="149"/>
      <c r="S150" s="150"/>
      <c r="T150" s="1060"/>
      <c r="U150" s="103"/>
    </row>
    <row r="151" spans="1:21" ht="21.75" customHeight="1" x14ac:dyDescent="0.2">
      <c r="A151" s="970"/>
      <c r="B151" s="173" t="s">
        <v>327</v>
      </c>
      <c r="C151" s="955"/>
      <c r="D151" s="933"/>
      <c r="E151" s="977"/>
      <c r="F151" s="322" t="s">
        <v>301</v>
      </c>
      <c r="G151" s="287">
        <v>30</v>
      </c>
      <c r="H151" s="346">
        <v>48.9</v>
      </c>
      <c r="I151" s="289">
        <v>49.1</v>
      </c>
      <c r="J151" s="388" t="s">
        <v>312</v>
      </c>
      <c r="K151" s="389">
        <v>116</v>
      </c>
      <c r="L151" s="390">
        <v>49.5</v>
      </c>
      <c r="M151" s="391">
        <v>49.4</v>
      </c>
      <c r="N151" s="907"/>
      <c r="O151" s="950"/>
      <c r="P151" s="147"/>
      <c r="Q151" s="148"/>
      <c r="R151" s="149"/>
      <c r="S151" s="150"/>
      <c r="T151" s="1060"/>
      <c r="U151" s="103"/>
    </row>
    <row r="152" spans="1:21" ht="22.5" customHeight="1" x14ac:dyDescent="0.2">
      <c r="A152" s="970"/>
      <c r="B152" s="173" t="s">
        <v>328</v>
      </c>
      <c r="C152" s="955"/>
      <c r="D152" s="933"/>
      <c r="E152" s="977"/>
      <c r="F152" s="322" t="s">
        <v>301</v>
      </c>
      <c r="G152" s="287">
        <v>30</v>
      </c>
      <c r="H152" s="346">
        <v>48.9</v>
      </c>
      <c r="I152" s="289">
        <v>49.1</v>
      </c>
      <c r="J152" s="388" t="s">
        <v>312</v>
      </c>
      <c r="K152" s="389">
        <v>115</v>
      </c>
      <c r="L152" s="390">
        <v>49.5</v>
      </c>
      <c r="M152" s="391">
        <v>49.4</v>
      </c>
      <c r="N152" s="907"/>
      <c r="O152" s="950"/>
      <c r="P152" s="147"/>
      <c r="Q152" s="148"/>
      <c r="R152" s="149"/>
      <c r="S152" s="150"/>
      <c r="T152" s="1060"/>
      <c r="U152" s="103"/>
    </row>
    <row r="153" spans="1:21" ht="24" customHeight="1" thickBot="1" x14ac:dyDescent="0.25">
      <c r="A153" s="971"/>
      <c r="B153" s="173" t="s">
        <v>329</v>
      </c>
      <c r="C153" s="955"/>
      <c r="D153" s="933"/>
      <c r="E153" s="977"/>
      <c r="F153" s="322" t="s">
        <v>301</v>
      </c>
      <c r="G153" s="287">
        <v>30</v>
      </c>
      <c r="H153" s="346">
        <v>48.9</v>
      </c>
      <c r="I153" s="289">
        <v>49.1</v>
      </c>
      <c r="J153" s="392" t="s">
        <v>312</v>
      </c>
      <c r="K153" s="393">
        <v>114</v>
      </c>
      <c r="L153" s="394">
        <v>49.5</v>
      </c>
      <c r="M153" s="395">
        <v>49.4</v>
      </c>
      <c r="N153" s="908"/>
      <c r="O153" s="945"/>
      <c r="P153" s="147"/>
      <c r="Q153" s="148"/>
      <c r="R153" s="149"/>
      <c r="S153" s="150"/>
      <c r="T153" s="1060"/>
      <c r="U153" s="103"/>
    </row>
    <row r="154" spans="1:21" ht="32.25" customHeight="1" x14ac:dyDescent="0.2">
      <c r="A154" s="173" t="s">
        <v>330</v>
      </c>
      <c r="B154" s="173" t="s">
        <v>331</v>
      </c>
      <c r="C154" s="955"/>
      <c r="D154" s="933"/>
      <c r="E154" s="977"/>
      <c r="F154" s="322" t="s">
        <v>332</v>
      </c>
      <c r="G154" s="287">
        <v>35</v>
      </c>
      <c r="H154" s="346">
        <v>48.9</v>
      </c>
      <c r="I154" s="330">
        <v>49.1</v>
      </c>
      <c r="J154" s="380" t="s">
        <v>333</v>
      </c>
      <c r="K154" s="381">
        <v>109</v>
      </c>
      <c r="L154" s="382">
        <v>49.5</v>
      </c>
      <c r="M154" s="383">
        <v>49.4</v>
      </c>
      <c r="N154" s="396">
        <v>1.2</v>
      </c>
      <c r="O154" s="186"/>
      <c r="P154" s="147"/>
      <c r="Q154" s="148"/>
      <c r="R154" s="149"/>
      <c r="S154" s="150"/>
      <c r="T154" s="1060"/>
      <c r="U154" s="187"/>
    </row>
    <row r="155" spans="1:21" ht="29.25" customHeight="1" x14ac:dyDescent="0.2">
      <c r="A155" s="173" t="s">
        <v>334</v>
      </c>
      <c r="B155" s="173" t="s">
        <v>335</v>
      </c>
      <c r="C155" s="955"/>
      <c r="D155" s="933"/>
      <c r="E155" s="977"/>
      <c r="F155" s="322" t="s">
        <v>332</v>
      </c>
      <c r="G155" s="287">
        <v>35</v>
      </c>
      <c r="H155" s="346">
        <v>48.9</v>
      </c>
      <c r="I155" s="284">
        <v>49.1</v>
      </c>
      <c r="J155" s="384" t="s">
        <v>333</v>
      </c>
      <c r="K155" s="397">
        <v>108</v>
      </c>
      <c r="L155" s="386">
        <v>49.5</v>
      </c>
      <c r="M155" s="387">
        <v>49.4</v>
      </c>
      <c r="N155" s="396">
        <v>0.7</v>
      </c>
      <c r="O155" s="186"/>
      <c r="P155" s="147"/>
      <c r="Q155" s="148"/>
      <c r="R155" s="149"/>
      <c r="S155" s="150"/>
      <c r="T155" s="1060"/>
      <c r="U155" s="187"/>
    </row>
    <row r="156" spans="1:21" ht="25.5" customHeight="1" x14ac:dyDescent="0.2">
      <c r="A156" s="173" t="s">
        <v>290</v>
      </c>
      <c r="B156" s="173" t="s">
        <v>336</v>
      </c>
      <c r="C156" s="955"/>
      <c r="D156" s="933"/>
      <c r="E156" s="977"/>
      <c r="F156" s="322" t="s">
        <v>332</v>
      </c>
      <c r="G156" s="287">
        <v>35</v>
      </c>
      <c r="H156" s="346">
        <v>48.9</v>
      </c>
      <c r="I156" s="289">
        <v>49.1</v>
      </c>
      <c r="J156" s="388" t="s">
        <v>333</v>
      </c>
      <c r="K156" s="393">
        <v>107</v>
      </c>
      <c r="L156" s="390">
        <v>49.5</v>
      </c>
      <c r="M156" s="391">
        <v>49.4</v>
      </c>
      <c r="N156" s="396">
        <v>0</v>
      </c>
      <c r="O156" s="186" t="s">
        <v>166</v>
      </c>
      <c r="P156" s="147"/>
      <c r="Q156" s="148"/>
      <c r="R156" s="149"/>
      <c r="S156" s="150"/>
      <c r="T156" s="1060"/>
      <c r="U156" s="187"/>
    </row>
    <row r="157" spans="1:21" ht="24" customHeight="1" thickBot="1" x14ac:dyDescent="0.25">
      <c r="A157" s="251" t="s">
        <v>290</v>
      </c>
      <c r="B157" s="251" t="s">
        <v>337</v>
      </c>
      <c r="C157" s="955"/>
      <c r="D157" s="933"/>
      <c r="E157" s="977"/>
      <c r="F157" s="322" t="s">
        <v>332</v>
      </c>
      <c r="G157" s="287">
        <v>35</v>
      </c>
      <c r="H157" s="346">
        <v>48.9</v>
      </c>
      <c r="I157" s="289">
        <v>49.1</v>
      </c>
      <c r="J157" s="398" t="s">
        <v>333</v>
      </c>
      <c r="K157" s="399">
        <v>106</v>
      </c>
      <c r="L157" s="400">
        <v>49.5</v>
      </c>
      <c r="M157" s="401">
        <v>49.4</v>
      </c>
      <c r="N157" s="396">
        <v>0</v>
      </c>
      <c r="O157" s="186" t="s">
        <v>166</v>
      </c>
      <c r="P157" s="147"/>
      <c r="Q157" s="148"/>
      <c r="R157" s="149"/>
      <c r="S157" s="150"/>
      <c r="T157" s="1060"/>
      <c r="U157" s="187"/>
    </row>
    <row r="158" spans="1:21" ht="31.5" customHeight="1" x14ac:dyDescent="0.2">
      <c r="A158" s="182" t="s">
        <v>127</v>
      </c>
      <c r="B158" s="182" t="s">
        <v>338</v>
      </c>
      <c r="C158" s="955"/>
      <c r="D158" s="933"/>
      <c r="E158" s="977"/>
      <c r="F158" s="322" t="s">
        <v>332</v>
      </c>
      <c r="G158" s="287">
        <v>35</v>
      </c>
      <c r="H158" s="346">
        <v>48.9</v>
      </c>
      <c r="I158" s="306">
        <v>48.95</v>
      </c>
      <c r="J158" s="384" t="s">
        <v>124</v>
      </c>
      <c r="K158" s="402"/>
      <c r="L158" s="386"/>
      <c r="M158" s="403"/>
      <c r="N158" s="396">
        <v>0</v>
      </c>
      <c r="O158" s="186" t="s">
        <v>166</v>
      </c>
      <c r="P158" s="147"/>
      <c r="Q158" s="148"/>
      <c r="R158" s="149"/>
      <c r="S158" s="150"/>
      <c r="T158" s="1060"/>
      <c r="U158" s="187"/>
    </row>
    <row r="159" spans="1:21" ht="38.25" customHeight="1" thickBot="1" x14ac:dyDescent="0.25">
      <c r="A159" s="182" t="s">
        <v>259</v>
      </c>
      <c r="B159" s="182" t="s">
        <v>339</v>
      </c>
      <c r="C159" s="955"/>
      <c r="D159" s="933"/>
      <c r="E159" s="977"/>
      <c r="F159" s="322" t="s">
        <v>332</v>
      </c>
      <c r="G159" s="287">
        <v>35</v>
      </c>
      <c r="H159" s="346">
        <v>48.9</v>
      </c>
      <c r="I159" s="306">
        <v>49.08</v>
      </c>
      <c r="J159" s="392" t="s">
        <v>124</v>
      </c>
      <c r="K159" s="404"/>
      <c r="L159" s="394"/>
      <c r="M159" s="405"/>
      <c r="N159" s="396">
        <v>0</v>
      </c>
      <c r="O159" s="186" t="s">
        <v>166</v>
      </c>
      <c r="P159" s="147"/>
      <c r="Q159" s="148"/>
      <c r="R159" s="149"/>
      <c r="S159" s="150"/>
      <c r="T159" s="1060"/>
      <c r="U159" s="187"/>
    </row>
    <row r="160" spans="1:21" ht="42" customHeight="1" x14ac:dyDescent="0.2">
      <c r="A160" s="182" t="s">
        <v>340</v>
      </c>
      <c r="B160" s="182" t="s">
        <v>341</v>
      </c>
      <c r="C160" s="955"/>
      <c r="D160" s="933"/>
      <c r="E160" s="977"/>
      <c r="F160" s="322" t="s">
        <v>332</v>
      </c>
      <c r="G160" s="287">
        <v>35</v>
      </c>
      <c r="H160" s="346">
        <v>48.9</v>
      </c>
      <c r="I160" s="289">
        <v>49.1</v>
      </c>
      <c r="J160" s="380" t="s">
        <v>342</v>
      </c>
      <c r="K160" s="406">
        <v>101</v>
      </c>
      <c r="L160" s="382">
        <v>49.5</v>
      </c>
      <c r="M160" s="383">
        <v>49.4</v>
      </c>
      <c r="N160" s="396">
        <v>0.3</v>
      </c>
      <c r="O160" s="25"/>
      <c r="P160" s="147"/>
      <c r="Q160" s="148"/>
      <c r="R160" s="149"/>
      <c r="S160" s="150"/>
      <c r="T160" s="1060"/>
      <c r="U160" s="243"/>
    </row>
    <row r="161" spans="1:21" ht="37.5" customHeight="1" x14ac:dyDescent="0.2">
      <c r="A161" s="182" t="s">
        <v>343</v>
      </c>
      <c r="B161" s="182" t="s">
        <v>344</v>
      </c>
      <c r="C161" s="955"/>
      <c r="D161" s="933"/>
      <c r="E161" s="977"/>
      <c r="F161" s="322" t="s">
        <v>332</v>
      </c>
      <c r="G161" s="287">
        <v>35</v>
      </c>
      <c r="H161" s="346">
        <v>48.9</v>
      </c>
      <c r="I161" s="289">
        <v>49.1</v>
      </c>
      <c r="J161" s="407" t="s">
        <v>342</v>
      </c>
      <c r="K161" s="393">
        <v>100</v>
      </c>
      <c r="L161" s="390">
        <v>49.5</v>
      </c>
      <c r="M161" s="391">
        <v>49.4</v>
      </c>
      <c r="N161" s="185">
        <v>0.1</v>
      </c>
      <c r="O161" s="186"/>
      <c r="P161" s="147"/>
      <c r="Q161" s="148"/>
      <c r="R161" s="149"/>
      <c r="S161" s="150"/>
      <c r="T161" s="1060"/>
      <c r="U161" s="187"/>
    </row>
    <row r="162" spans="1:21" ht="29.25" customHeight="1" thickBot="1" x14ac:dyDescent="0.25">
      <c r="A162" s="182" t="s">
        <v>345</v>
      </c>
      <c r="B162" s="182" t="s">
        <v>346</v>
      </c>
      <c r="C162" s="955"/>
      <c r="D162" s="933"/>
      <c r="E162" s="977"/>
      <c r="F162" s="348" t="s">
        <v>332</v>
      </c>
      <c r="G162" s="287">
        <v>35</v>
      </c>
      <c r="H162" s="346">
        <v>48.9</v>
      </c>
      <c r="I162" s="289">
        <v>49.1</v>
      </c>
      <c r="J162" s="408" t="s">
        <v>342</v>
      </c>
      <c r="K162" s="409">
        <v>99</v>
      </c>
      <c r="L162" s="400">
        <v>49.5</v>
      </c>
      <c r="M162" s="401">
        <v>49.4</v>
      </c>
      <c r="N162" s="185">
        <v>0.5</v>
      </c>
      <c r="O162" s="186"/>
      <c r="P162" s="147"/>
      <c r="Q162" s="148"/>
      <c r="R162" s="149"/>
      <c r="S162" s="150"/>
      <c r="T162" s="1060"/>
      <c r="U162" s="187"/>
    </row>
    <row r="163" spans="1:21" ht="28.5" customHeight="1" x14ac:dyDescent="0.2">
      <c r="A163" s="182" t="s">
        <v>347</v>
      </c>
      <c r="B163" s="182" t="s">
        <v>348</v>
      </c>
      <c r="C163" s="955"/>
      <c r="D163" s="933"/>
      <c r="E163" s="977"/>
      <c r="F163" s="322" t="s">
        <v>332</v>
      </c>
      <c r="G163" s="287">
        <v>35</v>
      </c>
      <c r="H163" s="346">
        <v>48.9</v>
      </c>
      <c r="I163" s="289">
        <v>49.1</v>
      </c>
      <c r="J163" s="410" t="s">
        <v>349</v>
      </c>
      <c r="K163" s="381">
        <v>94</v>
      </c>
      <c r="L163" s="382">
        <v>49.5</v>
      </c>
      <c r="M163" s="383">
        <v>49.45</v>
      </c>
      <c r="N163" s="185">
        <v>1.5</v>
      </c>
      <c r="O163" s="186"/>
      <c r="P163" s="147"/>
      <c r="Q163" s="148"/>
      <c r="R163" s="149"/>
      <c r="S163" s="150"/>
      <c r="T163" s="1060"/>
      <c r="U163" s="187"/>
    </row>
    <row r="164" spans="1:21" ht="36" customHeight="1" thickBot="1" x14ac:dyDescent="0.25">
      <c r="A164" s="182" t="s">
        <v>350</v>
      </c>
      <c r="B164" s="173" t="s">
        <v>351</v>
      </c>
      <c r="C164" s="955"/>
      <c r="D164" s="933"/>
      <c r="E164" s="977"/>
      <c r="F164" s="411" t="s">
        <v>332</v>
      </c>
      <c r="G164" s="287">
        <v>35</v>
      </c>
      <c r="H164" s="346">
        <v>48.9</v>
      </c>
      <c r="I164" s="289">
        <v>49.1</v>
      </c>
      <c r="J164" s="408" t="s">
        <v>349</v>
      </c>
      <c r="K164" s="399">
        <v>93</v>
      </c>
      <c r="L164" s="400">
        <v>49.5</v>
      </c>
      <c r="M164" s="401">
        <v>49.4</v>
      </c>
      <c r="N164" s="185">
        <v>0.8</v>
      </c>
      <c r="O164" s="186"/>
      <c r="P164" s="147"/>
      <c r="Q164" s="148"/>
      <c r="R164" s="149"/>
      <c r="S164" s="150"/>
      <c r="T164" s="1060"/>
      <c r="U164" s="187"/>
    </row>
    <row r="165" spans="1:21" ht="35.25" customHeight="1" thickBot="1" x14ac:dyDescent="0.25">
      <c r="A165" s="365" t="s">
        <v>226</v>
      </c>
      <c r="B165" s="412" t="s">
        <v>352</v>
      </c>
      <c r="C165" s="956"/>
      <c r="D165" s="957"/>
      <c r="E165" s="978"/>
      <c r="F165" s="413"/>
      <c r="G165" s="368"/>
      <c r="H165" s="369"/>
      <c r="I165" s="414"/>
      <c r="J165" s="415" t="s">
        <v>124</v>
      </c>
      <c r="K165" s="416"/>
      <c r="L165" s="417"/>
      <c r="M165" s="418"/>
      <c r="N165" s="419">
        <v>14</v>
      </c>
      <c r="O165" s="313"/>
      <c r="P165" s="209"/>
      <c r="Q165" s="210"/>
      <c r="R165" s="211"/>
      <c r="S165" s="212"/>
      <c r="T165" s="1060"/>
      <c r="U165" s="187"/>
    </row>
    <row r="166" spans="1:21" ht="33" customHeight="1" thickBot="1" x14ac:dyDescent="0.25">
      <c r="A166" s="980" t="s">
        <v>353</v>
      </c>
      <c r="B166" s="121" t="s">
        <v>354</v>
      </c>
      <c r="C166" s="974">
        <v>6</v>
      </c>
      <c r="D166" s="975">
        <v>0.3</v>
      </c>
      <c r="E166" s="983">
        <v>47.8</v>
      </c>
      <c r="F166" s="421" t="s">
        <v>332</v>
      </c>
      <c r="G166" s="422">
        <v>35</v>
      </c>
      <c r="H166" s="423">
        <v>48.9</v>
      </c>
      <c r="I166" s="289">
        <v>49.1</v>
      </c>
      <c r="J166" s="424" t="s">
        <v>355</v>
      </c>
      <c r="K166" s="425">
        <v>88</v>
      </c>
      <c r="L166" s="426">
        <v>49.5</v>
      </c>
      <c r="M166" s="427">
        <v>49.45</v>
      </c>
      <c r="N166" s="428">
        <v>2.1</v>
      </c>
      <c r="O166" s="131" t="s">
        <v>356</v>
      </c>
      <c r="P166" s="132">
        <f>SUM(N166:N171)</f>
        <v>20.6</v>
      </c>
      <c r="Q166" s="133" t="s">
        <v>357</v>
      </c>
      <c r="R166" s="286"/>
      <c r="S166" s="135"/>
      <c r="T166" s="1059"/>
      <c r="U166" s="429"/>
    </row>
    <row r="167" spans="1:21" ht="49.5" customHeight="1" thickBot="1" x14ac:dyDescent="0.25">
      <c r="A167" s="981"/>
      <c r="B167" s="182" t="s">
        <v>358</v>
      </c>
      <c r="C167" s="955"/>
      <c r="D167" s="933"/>
      <c r="E167" s="934"/>
      <c r="F167" s="411" t="s">
        <v>332</v>
      </c>
      <c r="G167" s="430">
        <v>35</v>
      </c>
      <c r="H167" s="431">
        <v>48.9</v>
      </c>
      <c r="I167" s="289">
        <v>49.1</v>
      </c>
      <c r="J167" s="424" t="s">
        <v>359</v>
      </c>
      <c r="K167" s="432">
        <v>83</v>
      </c>
      <c r="L167" s="426">
        <v>49.5</v>
      </c>
      <c r="M167" s="427">
        <v>49.45</v>
      </c>
      <c r="N167" s="185">
        <v>1</v>
      </c>
      <c r="O167" s="186" t="s">
        <v>360</v>
      </c>
      <c r="P167" s="147"/>
      <c r="Q167" s="148"/>
      <c r="R167" s="149"/>
      <c r="S167" s="150"/>
      <c r="T167" s="1060"/>
      <c r="U167" s="187"/>
    </row>
    <row r="168" spans="1:21" ht="52.5" customHeight="1" thickBot="1" x14ac:dyDescent="0.25">
      <c r="A168" s="981"/>
      <c r="B168" s="304" t="s">
        <v>361</v>
      </c>
      <c r="C168" s="955"/>
      <c r="D168" s="933"/>
      <c r="E168" s="934"/>
      <c r="F168" s="322" t="s">
        <v>332</v>
      </c>
      <c r="G168" s="433">
        <v>35</v>
      </c>
      <c r="H168" s="287">
        <v>48.9</v>
      </c>
      <c r="I168" s="330">
        <v>49.1</v>
      </c>
      <c r="J168" s="424" t="s">
        <v>362</v>
      </c>
      <c r="K168" s="432">
        <v>78</v>
      </c>
      <c r="L168" s="426">
        <v>49.5</v>
      </c>
      <c r="M168" s="427">
        <v>49.45</v>
      </c>
      <c r="N168" s="185">
        <v>1.5</v>
      </c>
      <c r="O168" s="186" t="s">
        <v>360</v>
      </c>
      <c r="P168" s="147"/>
      <c r="Q168" s="148"/>
      <c r="R168" s="149"/>
      <c r="S168" s="150"/>
      <c r="T168" s="1060"/>
      <c r="U168" s="187"/>
    </row>
    <row r="169" spans="1:21" ht="41.25" customHeight="1" x14ac:dyDescent="0.2">
      <c r="A169" s="981"/>
      <c r="B169" s="304" t="s">
        <v>363</v>
      </c>
      <c r="C169" s="955"/>
      <c r="D169" s="933"/>
      <c r="E169" s="934"/>
      <c r="F169" s="224" t="s">
        <v>364</v>
      </c>
      <c r="G169" s="434">
        <v>35</v>
      </c>
      <c r="H169" s="225">
        <v>48.8</v>
      </c>
      <c r="I169" s="237">
        <v>49.1</v>
      </c>
      <c r="J169" s="384" t="s">
        <v>365</v>
      </c>
      <c r="K169" s="435">
        <v>73</v>
      </c>
      <c r="L169" s="436">
        <v>49.5</v>
      </c>
      <c r="M169" s="387">
        <v>49.45</v>
      </c>
      <c r="N169" s="185">
        <v>3</v>
      </c>
      <c r="O169" s="25" t="s">
        <v>366</v>
      </c>
      <c r="P169" s="147"/>
      <c r="Q169" s="148"/>
      <c r="R169" s="149"/>
      <c r="S169" s="150"/>
      <c r="T169" s="1060"/>
      <c r="U169" s="187"/>
    </row>
    <row r="170" spans="1:21" ht="21.75" customHeight="1" thickBot="1" x14ac:dyDescent="0.25">
      <c r="A170" s="981"/>
      <c r="B170" s="304" t="s">
        <v>367</v>
      </c>
      <c r="C170" s="955"/>
      <c r="D170" s="933"/>
      <c r="E170" s="934"/>
      <c r="F170" s="437" t="s">
        <v>364</v>
      </c>
      <c r="G170" s="438">
        <v>35</v>
      </c>
      <c r="H170" s="439">
        <v>48.8</v>
      </c>
      <c r="I170" s="440">
        <v>49.1</v>
      </c>
      <c r="J170" s="441" t="s">
        <v>365</v>
      </c>
      <c r="K170" s="442">
        <v>72</v>
      </c>
      <c r="L170" s="416">
        <v>49.5</v>
      </c>
      <c r="M170" s="443">
        <v>49.45</v>
      </c>
      <c r="N170" s="396">
        <v>4</v>
      </c>
      <c r="O170" s="249" t="s">
        <v>368</v>
      </c>
      <c r="P170" s="147"/>
      <c r="Q170" s="148"/>
      <c r="R170" s="149"/>
      <c r="S170" s="150"/>
      <c r="T170" s="1060"/>
      <c r="U170" s="187"/>
    </row>
    <row r="171" spans="1:21" s="1" customFormat="1" ht="39" customHeight="1" thickBot="1" x14ac:dyDescent="0.25">
      <c r="A171" s="365" t="s">
        <v>226</v>
      </c>
      <c r="B171" s="412" t="s">
        <v>369</v>
      </c>
      <c r="C171" s="982"/>
      <c r="D171" s="920"/>
      <c r="E171" s="881"/>
      <c r="F171" s="413"/>
      <c r="G171" s="444"/>
      <c r="H171" s="368"/>
      <c r="I171" s="445"/>
      <c r="J171" s="441" t="s">
        <v>124</v>
      </c>
      <c r="K171" s="442"/>
      <c r="L171" s="416"/>
      <c r="M171" s="446"/>
      <c r="N171" s="419">
        <v>9</v>
      </c>
      <c r="O171" s="376"/>
      <c r="P171" s="147"/>
      <c r="Q171" s="148"/>
      <c r="R171" s="149"/>
      <c r="S171" s="150"/>
      <c r="T171" s="1060"/>
      <c r="U171" s="447"/>
    </row>
    <row r="172" spans="1:21" ht="35.25" customHeight="1" x14ac:dyDescent="0.2">
      <c r="A172" s="448" t="s">
        <v>226</v>
      </c>
      <c r="B172" s="449" t="s">
        <v>227</v>
      </c>
      <c r="C172" s="974">
        <v>7</v>
      </c>
      <c r="D172" s="975">
        <v>0.3</v>
      </c>
      <c r="E172" s="976">
        <v>47.6</v>
      </c>
      <c r="F172" s="450"/>
      <c r="G172" s="451"/>
      <c r="H172" s="452"/>
      <c r="I172" s="453"/>
      <c r="J172" s="380" t="s">
        <v>124</v>
      </c>
      <c r="K172" s="454"/>
      <c r="L172" s="382"/>
      <c r="M172" s="455"/>
      <c r="N172" s="456">
        <v>8</v>
      </c>
      <c r="O172" s="361"/>
      <c r="P172" s="132">
        <f>SUM(N172:N191)</f>
        <v>17.36</v>
      </c>
      <c r="Q172" s="133" t="s">
        <v>370</v>
      </c>
      <c r="R172" s="286"/>
      <c r="S172" s="135"/>
      <c r="T172" s="1059"/>
      <c r="U172" s="457"/>
    </row>
    <row r="173" spans="1:21" s="1" customFormat="1" ht="35.25" customHeight="1" x14ac:dyDescent="0.2">
      <c r="A173" s="182" t="s">
        <v>122</v>
      </c>
      <c r="B173" s="182" t="s">
        <v>371</v>
      </c>
      <c r="C173" s="955"/>
      <c r="D173" s="933"/>
      <c r="E173" s="958"/>
      <c r="F173" s="224" t="s">
        <v>364</v>
      </c>
      <c r="G173" s="225">
        <v>35</v>
      </c>
      <c r="H173" s="458">
        <v>48.8</v>
      </c>
      <c r="I173" s="440">
        <v>49.1</v>
      </c>
      <c r="J173" s="388" t="s">
        <v>124</v>
      </c>
      <c r="K173" s="459"/>
      <c r="L173" s="386"/>
      <c r="M173" s="460"/>
      <c r="N173" s="461">
        <v>0.69</v>
      </c>
      <c r="O173" s="270"/>
      <c r="P173" s="242"/>
      <c r="Q173" s="148"/>
      <c r="R173" s="149"/>
      <c r="S173" s="150"/>
      <c r="T173" s="1060"/>
      <c r="U173" s="187"/>
    </row>
    <row r="174" spans="1:21" ht="53.25" customHeight="1" x14ac:dyDescent="0.2">
      <c r="A174" s="173" t="s">
        <v>372</v>
      </c>
      <c r="B174" s="462" t="s">
        <v>373</v>
      </c>
      <c r="C174" s="955"/>
      <c r="D174" s="933"/>
      <c r="E174" s="958"/>
      <c r="F174" s="224" t="s">
        <v>364</v>
      </c>
      <c r="G174" s="225">
        <v>35</v>
      </c>
      <c r="H174" s="458">
        <v>48.8</v>
      </c>
      <c r="I174" s="440">
        <v>49.1</v>
      </c>
      <c r="J174" s="388" t="s">
        <v>124</v>
      </c>
      <c r="K174" s="463"/>
      <c r="L174" s="390"/>
      <c r="M174" s="464"/>
      <c r="N174" s="396">
        <v>0.37</v>
      </c>
      <c r="O174" s="465" t="s">
        <v>374</v>
      </c>
      <c r="P174" s="147"/>
      <c r="Q174" s="148"/>
      <c r="R174" s="149"/>
      <c r="S174" s="150"/>
      <c r="T174" s="1060"/>
      <c r="U174" s="466"/>
    </row>
    <row r="175" spans="1:21" s="1" customFormat="1" ht="37.5" customHeight="1" thickBot="1" x14ac:dyDescent="0.25">
      <c r="A175" s="182" t="s">
        <v>375</v>
      </c>
      <c r="B175" s="182" t="s">
        <v>376</v>
      </c>
      <c r="C175" s="955"/>
      <c r="D175" s="933"/>
      <c r="E175" s="958"/>
      <c r="F175" s="224" t="s">
        <v>364</v>
      </c>
      <c r="G175" s="225">
        <v>35</v>
      </c>
      <c r="H175" s="458">
        <v>48.8</v>
      </c>
      <c r="I175" s="440">
        <v>49.1</v>
      </c>
      <c r="J175" s="392" t="s">
        <v>124</v>
      </c>
      <c r="K175" s="467"/>
      <c r="L175" s="394"/>
      <c r="M175" s="405"/>
      <c r="N175" s="396">
        <v>3.3</v>
      </c>
      <c r="O175" s="468"/>
      <c r="P175" s="147"/>
      <c r="Q175" s="148"/>
      <c r="R175" s="149"/>
      <c r="S175" s="150"/>
      <c r="T175" s="1060"/>
      <c r="U175" s="466"/>
    </row>
    <row r="176" spans="1:21" ht="29.25" customHeight="1" x14ac:dyDescent="0.2">
      <c r="A176" s="984" t="s">
        <v>377</v>
      </c>
      <c r="B176" s="173" t="s">
        <v>378</v>
      </c>
      <c r="C176" s="955"/>
      <c r="D176" s="933"/>
      <c r="E176" s="958"/>
      <c r="F176" s="224" t="s">
        <v>365</v>
      </c>
      <c r="G176" s="215">
        <v>40</v>
      </c>
      <c r="H176" s="458">
        <v>48.8</v>
      </c>
      <c r="I176" s="440">
        <v>49.1</v>
      </c>
      <c r="J176" s="380" t="s">
        <v>364</v>
      </c>
      <c r="K176" s="469">
        <v>67</v>
      </c>
      <c r="L176" s="382">
        <v>49.5</v>
      </c>
      <c r="M176" s="383">
        <v>49.4</v>
      </c>
      <c r="N176" s="906">
        <v>2.1</v>
      </c>
      <c r="O176" s="972"/>
      <c r="P176" s="147"/>
      <c r="Q176" s="148"/>
      <c r="R176" s="149"/>
      <c r="S176" s="150"/>
      <c r="T176" s="1060"/>
      <c r="U176" s="243"/>
    </row>
    <row r="177" spans="1:21" ht="27.75" customHeight="1" x14ac:dyDescent="0.2">
      <c r="A177" s="981"/>
      <c r="B177" s="173" t="s">
        <v>379</v>
      </c>
      <c r="C177" s="955"/>
      <c r="D177" s="933"/>
      <c r="E177" s="958"/>
      <c r="F177" s="224" t="s">
        <v>365</v>
      </c>
      <c r="G177" s="215">
        <v>40</v>
      </c>
      <c r="H177" s="458">
        <v>48.8</v>
      </c>
      <c r="I177" s="440">
        <v>49.1</v>
      </c>
      <c r="J177" s="384" t="s">
        <v>364</v>
      </c>
      <c r="K177" s="436">
        <v>66</v>
      </c>
      <c r="L177" s="390">
        <v>49.5</v>
      </c>
      <c r="M177" s="391">
        <v>49.4</v>
      </c>
      <c r="N177" s="907"/>
      <c r="O177" s="986"/>
      <c r="P177" s="147"/>
      <c r="Q177" s="148"/>
      <c r="R177" s="149"/>
      <c r="S177" s="150"/>
      <c r="T177" s="1060"/>
      <c r="U177" s="470"/>
    </row>
    <row r="178" spans="1:21" ht="27" customHeight="1" x14ac:dyDescent="0.2">
      <c r="A178" s="981"/>
      <c r="B178" s="173" t="s">
        <v>380</v>
      </c>
      <c r="C178" s="955"/>
      <c r="D178" s="933"/>
      <c r="E178" s="958"/>
      <c r="F178" s="224" t="s">
        <v>365</v>
      </c>
      <c r="G178" s="215">
        <v>40</v>
      </c>
      <c r="H178" s="458">
        <v>48.8</v>
      </c>
      <c r="I178" s="440">
        <v>49.1</v>
      </c>
      <c r="J178" s="384" t="s">
        <v>364</v>
      </c>
      <c r="K178" s="436">
        <v>65</v>
      </c>
      <c r="L178" s="390">
        <v>49.5</v>
      </c>
      <c r="M178" s="391">
        <v>49.4</v>
      </c>
      <c r="N178" s="907"/>
      <c r="O178" s="986"/>
      <c r="P178" s="147"/>
      <c r="Q178" s="148"/>
      <c r="R178" s="149"/>
      <c r="S178" s="150"/>
      <c r="T178" s="1060"/>
      <c r="U178" s="470"/>
    </row>
    <row r="179" spans="1:21" ht="27" customHeight="1" x14ac:dyDescent="0.2">
      <c r="A179" s="981"/>
      <c r="B179" s="173" t="s">
        <v>381</v>
      </c>
      <c r="C179" s="955"/>
      <c r="D179" s="933"/>
      <c r="E179" s="958"/>
      <c r="F179" s="224" t="s">
        <v>365</v>
      </c>
      <c r="G179" s="215">
        <v>40</v>
      </c>
      <c r="H179" s="458">
        <v>48.8</v>
      </c>
      <c r="I179" s="440">
        <v>49.1</v>
      </c>
      <c r="J179" s="384" t="s">
        <v>364</v>
      </c>
      <c r="K179" s="436">
        <v>64</v>
      </c>
      <c r="L179" s="390">
        <v>49.5</v>
      </c>
      <c r="M179" s="391">
        <v>49.4</v>
      </c>
      <c r="N179" s="907"/>
      <c r="O179" s="986"/>
      <c r="P179" s="147"/>
      <c r="Q179" s="148"/>
      <c r="R179" s="149"/>
      <c r="S179" s="150"/>
      <c r="T179" s="1060"/>
      <c r="U179" s="470"/>
    </row>
    <row r="180" spans="1:21" ht="24" customHeight="1" x14ac:dyDescent="0.2">
      <c r="A180" s="981"/>
      <c r="B180" s="173" t="s">
        <v>382</v>
      </c>
      <c r="C180" s="955"/>
      <c r="D180" s="933"/>
      <c r="E180" s="958"/>
      <c r="F180" s="224" t="s">
        <v>365</v>
      </c>
      <c r="G180" s="215">
        <v>40</v>
      </c>
      <c r="H180" s="458">
        <v>48.8</v>
      </c>
      <c r="I180" s="440">
        <v>49.1</v>
      </c>
      <c r="J180" s="384" t="s">
        <v>364</v>
      </c>
      <c r="K180" s="436">
        <v>63</v>
      </c>
      <c r="L180" s="390">
        <v>49.5</v>
      </c>
      <c r="M180" s="391">
        <v>49.4</v>
      </c>
      <c r="N180" s="907"/>
      <c r="O180" s="986"/>
      <c r="P180" s="147"/>
      <c r="Q180" s="148"/>
      <c r="R180" s="149"/>
      <c r="S180" s="150"/>
      <c r="T180" s="1060"/>
      <c r="U180" s="470"/>
    </row>
    <row r="181" spans="1:21" ht="29.25" customHeight="1" x14ac:dyDescent="0.2">
      <c r="A181" s="981"/>
      <c r="B181" s="173" t="s">
        <v>383</v>
      </c>
      <c r="C181" s="955"/>
      <c r="D181" s="933"/>
      <c r="E181" s="958"/>
      <c r="F181" s="224" t="s">
        <v>365</v>
      </c>
      <c r="G181" s="215">
        <v>40</v>
      </c>
      <c r="H181" s="458">
        <v>48.8</v>
      </c>
      <c r="I181" s="440">
        <v>49.1</v>
      </c>
      <c r="J181" s="384" t="s">
        <v>364</v>
      </c>
      <c r="K181" s="436">
        <v>62</v>
      </c>
      <c r="L181" s="390">
        <v>49.5</v>
      </c>
      <c r="M181" s="391">
        <v>49.4</v>
      </c>
      <c r="N181" s="907"/>
      <c r="O181" s="986"/>
      <c r="P181" s="147"/>
      <c r="Q181" s="148"/>
      <c r="R181" s="149"/>
      <c r="S181" s="150"/>
      <c r="T181" s="1060"/>
      <c r="U181" s="470"/>
    </row>
    <row r="182" spans="1:21" ht="24" customHeight="1" thickBot="1" x14ac:dyDescent="0.25">
      <c r="A182" s="981"/>
      <c r="B182" s="173" t="s">
        <v>384</v>
      </c>
      <c r="C182" s="955"/>
      <c r="D182" s="933"/>
      <c r="E182" s="958"/>
      <c r="F182" s="224" t="s">
        <v>365</v>
      </c>
      <c r="G182" s="215">
        <v>40</v>
      </c>
      <c r="H182" s="458">
        <v>48.8</v>
      </c>
      <c r="I182" s="440">
        <v>49.1</v>
      </c>
      <c r="J182" s="441" t="s">
        <v>364</v>
      </c>
      <c r="K182" s="416">
        <v>61</v>
      </c>
      <c r="L182" s="400">
        <v>49.5</v>
      </c>
      <c r="M182" s="401">
        <v>49.4</v>
      </c>
      <c r="N182" s="908"/>
      <c r="O182" s="986"/>
      <c r="P182" s="147"/>
      <c r="Q182" s="148"/>
      <c r="R182" s="149"/>
      <c r="S182" s="150"/>
      <c r="T182" s="1060"/>
      <c r="U182" s="470"/>
    </row>
    <row r="183" spans="1:21" ht="27" customHeight="1" x14ac:dyDescent="0.2">
      <c r="A183" s="981"/>
      <c r="B183" s="173" t="s">
        <v>385</v>
      </c>
      <c r="C183" s="955"/>
      <c r="D183" s="933"/>
      <c r="E183" s="958"/>
      <c r="F183" s="224" t="s">
        <v>365</v>
      </c>
      <c r="G183" s="215">
        <v>40</v>
      </c>
      <c r="H183" s="458">
        <v>48.8</v>
      </c>
      <c r="I183" s="440">
        <v>49.1</v>
      </c>
      <c r="J183" s="384" t="s">
        <v>386</v>
      </c>
      <c r="K183" s="436">
        <v>56</v>
      </c>
      <c r="L183" s="386">
        <v>49.5</v>
      </c>
      <c r="M183" s="387">
        <v>49.4</v>
      </c>
      <c r="N183" s="906">
        <v>1.1000000000000001</v>
      </c>
      <c r="O183" s="986"/>
      <c r="P183" s="147"/>
      <c r="Q183" s="148"/>
      <c r="R183" s="149"/>
      <c r="S183" s="150"/>
      <c r="T183" s="1060"/>
      <c r="U183" s="470"/>
    </row>
    <row r="184" spans="1:21" ht="27" customHeight="1" x14ac:dyDescent="0.2">
      <c r="A184" s="981"/>
      <c r="B184" s="173" t="s">
        <v>387</v>
      </c>
      <c r="C184" s="955"/>
      <c r="D184" s="933"/>
      <c r="E184" s="958"/>
      <c r="F184" s="224" t="s">
        <v>365</v>
      </c>
      <c r="G184" s="215">
        <v>40</v>
      </c>
      <c r="H184" s="458">
        <v>48.8</v>
      </c>
      <c r="I184" s="440">
        <v>49.1</v>
      </c>
      <c r="J184" s="384" t="s">
        <v>386</v>
      </c>
      <c r="K184" s="436">
        <v>55</v>
      </c>
      <c r="L184" s="390">
        <v>49.5</v>
      </c>
      <c r="M184" s="391">
        <v>49.4</v>
      </c>
      <c r="N184" s="907"/>
      <c r="O184" s="986"/>
      <c r="P184" s="147"/>
      <c r="Q184" s="148"/>
      <c r="R184" s="149"/>
      <c r="S184" s="150"/>
      <c r="T184" s="1060"/>
      <c r="U184" s="470"/>
    </row>
    <row r="185" spans="1:21" ht="25.5" customHeight="1" x14ac:dyDescent="0.2">
      <c r="A185" s="981"/>
      <c r="B185" s="173" t="s">
        <v>388</v>
      </c>
      <c r="C185" s="955"/>
      <c r="D185" s="933"/>
      <c r="E185" s="958"/>
      <c r="F185" s="224" t="s">
        <v>365</v>
      </c>
      <c r="G185" s="215">
        <v>40</v>
      </c>
      <c r="H185" s="458">
        <v>48.8</v>
      </c>
      <c r="I185" s="440">
        <v>49.1</v>
      </c>
      <c r="J185" s="384" t="s">
        <v>386</v>
      </c>
      <c r="K185" s="436">
        <v>54</v>
      </c>
      <c r="L185" s="390">
        <v>49.5</v>
      </c>
      <c r="M185" s="391">
        <v>49.4</v>
      </c>
      <c r="N185" s="907"/>
      <c r="O185" s="986"/>
      <c r="P185" s="147"/>
      <c r="Q185" s="148"/>
      <c r="R185" s="149"/>
      <c r="S185" s="150"/>
      <c r="T185" s="1060"/>
      <c r="U185" s="470"/>
    </row>
    <row r="186" spans="1:21" ht="25.5" customHeight="1" x14ac:dyDescent="0.2">
      <c r="A186" s="981"/>
      <c r="B186" s="173" t="s">
        <v>389</v>
      </c>
      <c r="C186" s="955"/>
      <c r="D186" s="933"/>
      <c r="E186" s="958"/>
      <c r="F186" s="224" t="s">
        <v>365</v>
      </c>
      <c r="G186" s="215">
        <v>40</v>
      </c>
      <c r="H186" s="458">
        <v>48.8</v>
      </c>
      <c r="I186" s="440">
        <v>49.1</v>
      </c>
      <c r="J186" s="384" t="s">
        <v>386</v>
      </c>
      <c r="K186" s="436">
        <v>53</v>
      </c>
      <c r="L186" s="390">
        <v>49.5</v>
      </c>
      <c r="M186" s="391">
        <v>49.4</v>
      </c>
      <c r="N186" s="907"/>
      <c r="O186" s="986"/>
      <c r="P186" s="147"/>
      <c r="Q186" s="148"/>
      <c r="R186" s="149"/>
      <c r="S186" s="150"/>
      <c r="T186" s="1060"/>
      <c r="U186" s="470"/>
    </row>
    <row r="187" spans="1:21" ht="26.25" customHeight="1" x14ac:dyDescent="0.2">
      <c r="A187" s="981"/>
      <c r="B187" s="173" t="s">
        <v>390</v>
      </c>
      <c r="C187" s="955"/>
      <c r="D187" s="933"/>
      <c r="E187" s="958"/>
      <c r="F187" s="224" t="s">
        <v>365</v>
      </c>
      <c r="G187" s="215">
        <v>40</v>
      </c>
      <c r="H187" s="458">
        <v>48.8</v>
      </c>
      <c r="I187" s="440">
        <v>49.1</v>
      </c>
      <c r="J187" s="384" t="s">
        <v>386</v>
      </c>
      <c r="K187" s="436">
        <v>52</v>
      </c>
      <c r="L187" s="390">
        <v>49.5</v>
      </c>
      <c r="M187" s="391">
        <v>49.4</v>
      </c>
      <c r="N187" s="907"/>
      <c r="O187" s="986"/>
      <c r="P187" s="147"/>
      <c r="Q187" s="148"/>
      <c r="R187" s="149"/>
      <c r="S187" s="150"/>
      <c r="T187" s="1060"/>
      <c r="U187" s="470"/>
    </row>
    <row r="188" spans="1:21" ht="25.5" customHeight="1" x14ac:dyDescent="0.2">
      <c r="A188" s="981"/>
      <c r="B188" s="173" t="s">
        <v>391</v>
      </c>
      <c r="C188" s="955"/>
      <c r="D188" s="933"/>
      <c r="E188" s="958"/>
      <c r="F188" s="224" t="s">
        <v>365</v>
      </c>
      <c r="G188" s="215">
        <v>40</v>
      </c>
      <c r="H188" s="458">
        <v>48.8</v>
      </c>
      <c r="I188" s="440">
        <v>49.1</v>
      </c>
      <c r="J188" s="384" t="s">
        <v>386</v>
      </c>
      <c r="K188" s="436">
        <v>51</v>
      </c>
      <c r="L188" s="390">
        <v>49.5</v>
      </c>
      <c r="M188" s="391">
        <v>49.4</v>
      </c>
      <c r="N188" s="907"/>
      <c r="O188" s="986"/>
      <c r="P188" s="147"/>
      <c r="Q188" s="148"/>
      <c r="R188" s="149"/>
      <c r="S188" s="150"/>
      <c r="T188" s="1060"/>
      <c r="U188" s="470"/>
    </row>
    <row r="189" spans="1:21" ht="24.75" customHeight="1" thickBot="1" x14ac:dyDescent="0.25">
      <c r="A189" s="985"/>
      <c r="B189" s="173" t="s">
        <v>392</v>
      </c>
      <c r="C189" s="955"/>
      <c r="D189" s="933"/>
      <c r="E189" s="958"/>
      <c r="F189" s="224" t="s">
        <v>365</v>
      </c>
      <c r="G189" s="215">
        <v>40</v>
      </c>
      <c r="H189" s="458">
        <v>48.8</v>
      </c>
      <c r="I189" s="440">
        <v>49.1</v>
      </c>
      <c r="J189" s="471" t="s">
        <v>386</v>
      </c>
      <c r="K189" s="472">
        <v>50</v>
      </c>
      <c r="L189" s="394">
        <v>49.5</v>
      </c>
      <c r="M189" s="395">
        <v>49.4</v>
      </c>
      <c r="N189" s="908"/>
      <c r="O189" s="987"/>
      <c r="P189" s="147"/>
      <c r="Q189" s="148"/>
      <c r="R189" s="149"/>
      <c r="S189" s="150"/>
      <c r="T189" s="1060"/>
      <c r="U189" s="470"/>
    </row>
    <row r="190" spans="1:21" s="1" customFormat="1" ht="24.75" customHeight="1" x14ac:dyDescent="0.2">
      <c r="A190" s="182" t="s">
        <v>256</v>
      </c>
      <c r="B190" s="182" t="s">
        <v>393</v>
      </c>
      <c r="C190" s="955"/>
      <c r="D190" s="933"/>
      <c r="E190" s="958"/>
      <c r="F190" s="473" t="s">
        <v>365</v>
      </c>
      <c r="G190" s="215">
        <v>40</v>
      </c>
      <c r="H190" s="474">
        <v>48.8</v>
      </c>
      <c r="I190" s="440">
        <v>49.1</v>
      </c>
      <c r="J190" s="380" t="s">
        <v>394</v>
      </c>
      <c r="K190" s="469">
        <v>45</v>
      </c>
      <c r="L190" s="382">
        <v>49.5</v>
      </c>
      <c r="M190" s="383">
        <v>49.45</v>
      </c>
      <c r="N190" s="292">
        <v>0</v>
      </c>
      <c r="O190" s="347" t="s">
        <v>395</v>
      </c>
      <c r="P190" s="147"/>
      <c r="Q190" s="148"/>
      <c r="R190" s="149"/>
      <c r="S190" s="150"/>
      <c r="T190" s="1060"/>
      <c r="U190" s="187"/>
    </row>
    <row r="191" spans="1:21" ht="30" customHeight="1" thickBot="1" x14ac:dyDescent="0.25">
      <c r="A191" s="201" t="s">
        <v>256</v>
      </c>
      <c r="B191" s="475" t="s">
        <v>396</v>
      </c>
      <c r="C191" s="956"/>
      <c r="D191" s="957"/>
      <c r="E191" s="959"/>
      <c r="F191" s="476" t="s">
        <v>365</v>
      </c>
      <c r="G191" s="477">
        <v>40</v>
      </c>
      <c r="H191" s="276">
        <v>48.8</v>
      </c>
      <c r="I191" s="277">
        <v>49.1</v>
      </c>
      <c r="J191" s="398" t="s">
        <v>394</v>
      </c>
      <c r="K191" s="478">
        <v>44</v>
      </c>
      <c r="L191" s="400">
        <v>49.5</v>
      </c>
      <c r="M191" s="401">
        <v>49.45</v>
      </c>
      <c r="N191" s="312">
        <v>1.8</v>
      </c>
      <c r="O191" s="479" t="s">
        <v>397</v>
      </c>
      <c r="P191" s="209"/>
      <c r="Q191" s="210"/>
      <c r="R191" s="211"/>
      <c r="S191" s="212"/>
      <c r="T191" s="1061"/>
      <c r="U191" s="314"/>
    </row>
    <row r="192" spans="1:21" ht="38.25" customHeight="1" x14ac:dyDescent="0.2">
      <c r="A192" s="173" t="s">
        <v>398</v>
      </c>
      <c r="B192" s="480" t="s">
        <v>399</v>
      </c>
      <c r="C192" s="955">
        <v>8</v>
      </c>
      <c r="D192" s="933">
        <v>0.3</v>
      </c>
      <c r="E192" s="958">
        <v>47.4</v>
      </c>
      <c r="F192" s="214" t="s">
        <v>365</v>
      </c>
      <c r="G192" s="215">
        <v>40</v>
      </c>
      <c r="H192" s="481">
        <v>48.8</v>
      </c>
      <c r="I192" s="237">
        <v>49.1</v>
      </c>
      <c r="J192" s="384" t="s">
        <v>400</v>
      </c>
      <c r="K192" s="436">
        <v>39</v>
      </c>
      <c r="L192" s="386">
        <v>49.5</v>
      </c>
      <c r="M192" s="387">
        <v>49.4</v>
      </c>
      <c r="N192" s="292">
        <v>1.1000000000000001</v>
      </c>
      <c r="O192" s="270"/>
      <c r="P192" s="132">
        <f>SUM(N192:N198)</f>
        <v>17.399999999999999</v>
      </c>
      <c r="Q192" s="133" t="s">
        <v>401</v>
      </c>
      <c r="R192" s="286"/>
      <c r="S192" s="135"/>
      <c r="T192" s="1059"/>
      <c r="U192" s="429"/>
    </row>
    <row r="193" spans="1:21" ht="33.75" customHeight="1" thickBot="1" x14ac:dyDescent="0.25">
      <c r="A193" s="173" t="s">
        <v>398</v>
      </c>
      <c r="B193" s="480" t="s">
        <v>402</v>
      </c>
      <c r="C193" s="955"/>
      <c r="D193" s="933"/>
      <c r="E193" s="958"/>
      <c r="F193" s="224" t="s">
        <v>365</v>
      </c>
      <c r="G193" s="215">
        <v>40</v>
      </c>
      <c r="H193" s="458">
        <v>48.8</v>
      </c>
      <c r="I193" s="440">
        <v>49.1</v>
      </c>
      <c r="J193" s="441" t="s">
        <v>400</v>
      </c>
      <c r="K193" s="416">
        <v>38</v>
      </c>
      <c r="L193" s="400">
        <v>49.5</v>
      </c>
      <c r="M193" s="443">
        <v>49.4</v>
      </c>
      <c r="N193" s="181">
        <v>0.8</v>
      </c>
      <c r="O193" s="186"/>
      <c r="P193" s="147"/>
      <c r="Q193" s="148"/>
      <c r="R193" s="149"/>
      <c r="S193" s="150"/>
      <c r="T193" s="1060"/>
      <c r="U193" s="187"/>
    </row>
    <row r="194" spans="1:21" s="1" customFormat="1" ht="46.5" customHeight="1" x14ac:dyDescent="0.2">
      <c r="A194" s="173" t="s">
        <v>271</v>
      </c>
      <c r="B194" s="173" t="s">
        <v>403</v>
      </c>
      <c r="C194" s="955"/>
      <c r="D194" s="933"/>
      <c r="E194" s="958"/>
      <c r="F194" s="214" t="s">
        <v>365</v>
      </c>
      <c r="G194" s="215">
        <v>40</v>
      </c>
      <c r="H194" s="481">
        <v>48.8</v>
      </c>
      <c r="I194" s="440">
        <v>49.1</v>
      </c>
      <c r="J194" s="380" t="s">
        <v>404</v>
      </c>
      <c r="K194" s="469">
        <v>33</v>
      </c>
      <c r="L194" s="382">
        <v>49.5</v>
      </c>
      <c r="M194" s="383">
        <v>49.45</v>
      </c>
      <c r="N194" s="181">
        <v>1.5</v>
      </c>
      <c r="O194" s="179"/>
      <c r="P194" s="147"/>
      <c r="Q194" s="148"/>
      <c r="R194" s="149"/>
      <c r="S194" s="150"/>
      <c r="T194" s="1060"/>
      <c r="U194" s="187"/>
    </row>
    <row r="195" spans="1:21" ht="36" customHeight="1" thickBot="1" x14ac:dyDescent="0.25">
      <c r="A195" s="255" t="s">
        <v>405</v>
      </c>
      <c r="B195" s="182" t="s">
        <v>406</v>
      </c>
      <c r="C195" s="955"/>
      <c r="D195" s="933"/>
      <c r="E195" s="958"/>
      <c r="F195" s="214" t="s">
        <v>365</v>
      </c>
      <c r="G195" s="215">
        <v>40</v>
      </c>
      <c r="H195" s="481">
        <v>48.8</v>
      </c>
      <c r="I195" s="440">
        <v>49.1</v>
      </c>
      <c r="J195" s="441" t="s">
        <v>404</v>
      </c>
      <c r="K195" s="416">
        <v>32</v>
      </c>
      <c r="L195" s="400">
        <v>49.5</v>
      </c>
      <c r="M195" s="443">
        <v>49.45</v>
      </c>
      <c r="N195" s="166">
        <v>1.5</v>
      </c>
      <c r="O195" s="186"/>
      <c r="P195" s="147"/>
      <c r="Q195" s="148"/>
      <c r="R195" s="149"/>
      <c r="S195" s="150"/>
      <c r="T195" s="1060"/>
      <c r="U195" s="187"/>
    </row>
    <row r="196" spans="1:21" ht="57.75" customHeight="1" x14ac:dyDescent="0.2">
      <c r="A196" s="984" t="s">
        <v>407</v>
      </c>
      <c r="B196" s="173" t="s">
        <v>408</v>
      </c>
      <c r="C196" s="955"/>
      <c r="D196" s="933"/>
      <c r="E196" s="958"/>
      <c r="F196" s="214" t="s">
        <v>362</v>
      </c>
      <c r="G196" s="215">
        <v>45</v>
      </c>
      <c r="H196" s="481">
        <v>48.8</v>
      </c>
      <c r="I196" s="440">
        <v>49.1</v>
      </c>
      <c r="J196" s="384" t="s">
        <v>124</v>
      </c>
      <c r="K196" s="436"/>
      <c r="L196" s="386"/>
      <c r="M196" s="403"/>
      <c r="N196" s="181">
        <v>1</v>
      </c>
      <c r="O196" s="25" t="s">
        <v>409</v>
      </c>
      <c r="P196" s="147"/>
      <c r="Q196" s="148"/>
      <c r="R196" s="149"/>
      <c r="S196" s="150"/>
      <c r="T196" s="1060"/>
      <c r="U196" s="243"/>
    </row>
    <row r="197" spans="1:21" ht="54" customHeight="1" x14ac:dyDescent="0.2">
      <c r="A197" s="988"/>
      <c r="B197" s="173" t="s">
        <v>410</v>
      </c>
      <c r="C197" s="955"/>
      <c r="D197" s="933"/>
      <c r="E197" s="958"/>
      <c r="F197" s="214" t="s">
        <v>362</v>
      </c>
      <c r="G197" s="215">
        <v>45</v>
      </c>
      <c r="H197" s="481">
        <v>48.8</v>
      </c>
      <c r="I197" s="440">
        <v>49.1</v>
      </c>
      <c r="J197" s="388" t="s">
        <v>124</v>
      </c>
      <c r="K197" s="482"/>
      <c r="L197" s="390"/>
      <c r="M197" s="464"/>
      <c r="N197" s="181">
        <v>0.5</v>
      </c>
      <c r="O197" s="25" t="s">
        <v>409</v>
      </c>
      <c r="P197" s="147"/>
      <c r="Q197" s="148"/>
      <c r="R197" s="149"/>
      <c r="S197" s="150"/>
      <c r="T197" s="1060"/>
      <c r="U197" s="470"/>
    </row>
    <row r="198" spans="1:21" ht="22.5" customHeight="1" thickBot="1" x14ac:dyDescent="0.25">
      <c r="A198" s="989"/>
      <c r="B198" s="201" t="s">
        <v>411</v>
      </c>
      <c r="C198" s="956"/>
      <c r="D198" s="957"/>
      <c r="E198" s="959"/>
      <c r="F198" s="274" t="s">
        <v>362</v>
      </c>
      <c r="G198" s="275">
        <v>45</v>
      </c>
      <c r="H198" s="483">
        <v>48.8</v>
      </c>
      <c r="I198" s="277">
        <v>49.1</v>
      </c>
      <c r="J198" s="398" t="s">
        <v>124</v>
      </c>
      <c r="K198" s="478"/>
      <c r="L198" s="400"/>
      <c r="M198" s="484"/>
      <c r="N198" s="315">
        <v>11</v>
      </c>
      <c r="O198" s="376"/>
      <c r="P198" s="147"/>
      <c r="Q198" s="148"/>
      <c r="R198" s="149"/>
      <c r="S198" s="150"/>
      <c r="T198" s="1060"/>
      <c r="U198" s="187"/>
    </row>
    <row r="199" spans="1:21" s="1" customFormat="1" ht="75.75" customHeight="1" thickBot="1" x14ac:dyDescent="0.25">
      <c r="A199" s="420" t="s">
        <v>256</v>
      </c>
      <c r="B199" s="420" t="s">
        <v>412</v>
      </c>
      <c r="C199" s="974">
        <v>9</v>
      </c>
      <c r="D199" s="975">
        <v>0.3</v>
      </c>
      <c r="E199" s="991">
        <v>47.2</v>
      </c>
      <c r="F199" s="274" t="s">
        <v>362</v>
      </c>
      <c r="G199" s="275">
        <v>45</v>
      </c>
      <c r="H199" s="483">
        <v>48.8</v>
      </c>
      <c r="I199" s="277">
        <v>49.1</v>
      </c>
      <c r="J199" s="485" t="s">
        <v>124</v>
      </c>
      <c r="K199" s="472"/>
      <c r="L199" s="486"/>
      <c r="M199" s="487"/>
      <c r="N199" s="166">
        <v>2</v>
      </c>
      <c r="O199" s="179"/>
      <c r="P199" s="488"/>
      <c r="Q199" s="133"/>
      <c r="R199" s="286"/>
      <c r="S199" s="135"/>
      <c r="T199" s="1059"/>
      <c r="U199" s="136"/>
    </row>
    <row r="200" spans="1:21" ht="51" customHeight="1" x14ac:dyDescent="0.2">
      <c r="A200" s="182" t="s">
        <v>413</v>
      </c>
      <c r="B200" s="182" t="s">
        <v>414</v>
      </c>
      <c r="C200" s="990"/>
      <c r="D200" s="919"/>
      <c r="E200" s="992"/>
      <c r="F200" s="214" t="s">
        <v>362</v>
      </c>
      <c r="G200" s="215">
        <v>45</v>
      </c>
      <c r="H200" s="481">
        <v>48.8</v>
      </c>
      <c r="I200" s="227">
        <v>49.1</v>
      </c>
      <c r="J200" s="489" t="s">
        <v>415</v>
      </c>
      <c r="K200" s="490">
        <v>28</v>
      </c>
      <c r="L200" s="491">
        <v>49.5</v>
      </c>
      <c r="M200" s="460">
        <v>49.45</v>
      </c>
      <c r="N200" s="181">
        <v>0.4</v>
      </c>
      <c r="O200" s="186"/>
      <c r="P200" s="492">
        <f>SUM(N199:N207)</f>
        <v>12.7</v>
      </c>
      <c r="Q200" s="493" t="s">
        <v>416</v>
      </c>
      <c r="R200" s="149"/>
      <c r="S200" s="150"/>
      <c r="T200" s="1060"/>
    </row>
    <row r="201" spans="1:21" s="1" customFormat="1" ht="50.25" customHeight="1" x14ac:dyDescent="0.2">
      <c r="A201" s="182" t="s">
        <v>413</v>
      </c>
      <c r="B201" s="182" t="s">
        <v>417</v>
      </c>
      <c r="C201" s="990"/>
      <c r="D201" s="919"/>
      <c r="E201" s="992"/>
      <c r="F201" s="214" t="s">
        <v>362</v>
      </c>
      <c r="G201" s="215">
        <v>45</v>
      </c>
      <c r="H201" s="481">
        <v>48.8</v>
      </c>
      <c r="I201" s="227">
        <v>49.1</v>
      </c>
      <c r="J201" s="388" t="s">
        <v>415</v>
      </c>
      <c r="K201" s="482">
        <v>27</v>
      </c>
      <c r="L201" s="390">
        <v>49.5</v>
      </c>
      <c r="M201" s="494">
        <v>49.45</v>
      </c>
      <c r="N201" s="181">
        <v>0.5</v>
      </c>
      <c r="O201" s="186"/>
      <c r="P201" s="492"/>
      <c r="Q201" s="493"/>
      <c r="R201" s="149"/>
      <c r="S201" s="150"/>
      <c r="T201" s="1062"/>
      <c r="U201" s="495" t="s">
        <v>418</v>
      </c>
    </row>
    <row r="202" spans="1:21" s="1" customFormat="1" ht="30" customHeight="1" thickBot="1" x14ac:dyDescent="0.25">
      <c r="A202" s="251" t="s">
        <v>419</v>
      </c>
      <c r="B202" s="496" t="s">
        <v>420</v>
      </c>
      <c r="C202" s="990"/>
      <c r="D202" s="919"/>
      <c r="E202" s="992"/>
      <c r="F202" s="214" t="s">
        <v>362</v>
      </c>
      <c r="G202" s="215">
        <v>45</v>
      </c>
      <c r="H202" s="481">
        <v>48.8</v>
      </c>
      <c r="I202" s="227">
        <v>49.1</v>
      </c>
      <c r="J202" s="398" t="s">
        <v>415</v>
      </c>
      <c r="K202" s="478">
        <v>26</v>
      </c>
      <c r="L202" s="400">
        <v>49.5</v>
      </c>
      <c r="M202" s="401">
        <v>49.45</v>
      </c>
      <c r="N202" s="315">
        <v>0.6</v>
      </c>
      <c r="O202" s="186" t="s">
        <v>421</v>
      </c>
      <c r="P202" s="147"/>
      <c r="Q202" s="148"/>
      <c r="R202" s="149"/>
      <c r="S202" s="150"/>
      <c r="T202" s="1060"/>
      <c r="U202" s="187"/>
    </row>
    <row r="203" spans="1:21" s="1" customFormat="1" ht="156.75" customHeight="1" thickBot="1" x14ac:dyDescent="0.25">
      <c r="A203" s="182" t="s">
        <v>422</v>
      </c>
      <c r="B203" s="497" t="s">
        <v>423</v>
      </c>
      <c r="C203" s="990"/>
      <c r="D203" s="919"/>
      <c r="E203" s="992"/>
      <c r="F203" s="473" t="s">
        <v>359</v>
      </c>
      <c r="G203" s="498">
        <v>50</v>
      </c>
      <c r="H203" s="499">
        <v>48.8</v>
      </c>
      <c r="I203" s="440">
        <v>49.1</v>
      </c>
      <c r="J203" s="424" t="s">
        <v>424</v>
      </c>
      <c r="K203" s="426">
        <v>21</v>
      </c>
      <c r="L203" s="500">
        <v>49.5</v>
      </c>
      <c r="M203" s="427">
        <v>49.4</v>
      </c>
      <c r="N203" s="292">
        <v>1.3</v>
      </c>
      <c r="O203" s="342"/>
      <c r="P203" s="147"/>
      <c r="Q203" s="148"/>
      <c r="R203" s="149"/>
      <c r="S203" s="150"/>
      <c r="T203" s="1063"/>
      <c r="U203" s="338" t="s">
        <v>425</v>
      </c>
    </row>
    <row r="204" spans="1:21" ht="54.75" customHeight="1" x14ac:dyDescent="0.2">
      <c r="A204" s="182" t="s">
        <v>422</v>
      </c>
      <c r="B204" s="497" t="s">
        <v>426</v>
      </c>
      <c r="C204" s="990"/>
      <c r="D204" s="919"/>
      <c r="E204" s="992"/>
      <c r="F204" s="473" t="s">
        <v>359</v>
      </c>
      <c r="G204" s="498">
        <v>50</v>
      </c>
      <c r="H204" s="499">
        <v>48.8</v>
      </c>
      <c r="I204" s="440">
        <v>49.1</v>
      </c>
      <c r="J204" s="380" t="s">
        <v>427</v>
      </c>
      <c r="K204" s="469">
        <v>16</v>
      </c>
      <c r="L204" s="382">
        <v>49.5</v>
      </c>
      <c r="M204" s="383">
        <v>49.4</v>
      </c>
      <c r="N204" s="906">
        <v>3.4</v>
      </c>
      <c r="O204" s="179" t="s">
        <v>428</v>
      </c>
      <c r="P204" s="147"/>
      <c r="Q204" s="148"/>
      <c r="R204" s="149"/>
      <c r="S204" s="150"/>
      <c r="T204" s="1060"/>
      <c r="U204" s="994" t="s">
        <v>429</v>
      </c>
    </row>
    <row r="205" spans="1:21" s="1" customFormat="1" ht="22.5" customHeight="1" x14ac:dyDescent="0.2">
      <c r="A205" s="304" t="s">
        <v>413</v>
      </c>
      <c r="B205" s="501" t="s">
        <v>430</v>
      </c>
      <c r="C205" s="990"/>
      <c r="D205" s="919"/>
      <c r="E205" s="992"/>
      <c r="F205" s="224" t="s">
        <v>359</v>
      </c>
      <c r="G205" s="225">
        <v>50</v>
      </c>
      <c r="H205" s="458">
        <v>48.8</v>
      </c>
      <c r="I205" s="440">
        <v>49.1</v>
      </c>
      <c r="J205" s="384" t="s">
        <v>427</v>
      </c>
      <c r="K205" s="436">
        <v>15</v>
      </c>
      <c r="L205" s="390">
        <v>49.5</v>
      </c>
      <c r="M205" s="391">
        <v>49.45</v>
      </c>
      <c r="N205" s="948"/>
      <c r="O205" s="25"/>
      <c r="P205" s="147"/>
      <c r="Q205" s="148"/>
      <c r="R205" s="149"/>
      <c r="S205" s="150"/>
      <c r="T205" s="1060"/>
      <c r="U205" s="995"/>
    </row>
    <row r="206" spans="1:21" ht="40.5" customHeight="1" thickBot="1" x14ac:dyDescent="0.25">
      <c r="A206" s="182" t="s">
        <v>256</v>
      </c>
      <c r="B206" s="497" t="s">
        <v>431</v>
      </c>
      <c r="C206" s="990"/>
      <c r="D206" s="919"/>
      <c r="E206" s="992"/>
      <c r="F206" s="224" t="s">
        <v>359</v>
      </c>
      <c r="G206" s="225">
        <v>50</v>
      </c>
      <c r="H206" s="458">
        <v>48.8</v>
      </c>
      <c r="I206" s="440">
        <v>49.1</v>
      </c>
      <c r="J206" s="441" t="s">
        <v>427</v>
      </c>
      <c r="K206" s="416">
        <v>15</v>
      </c>
      <c r="L206" s="400">
        <v>49.5</v>
      </c>
      <c r="M206" s="401">
        <v>49.45</v>
      </c>
      <c r="N206" s="396">
        <v>0</v>
      </c>
      <c r="O206" s="502" t="s">
        <v>166</v>
      </c>
      <c r="P206" s="147"/>
      <c r="Q206" s="148"/>
      <c r="R206" s="149"/>
      <c r="S206" s="150"/>
      <c r="T206" s="1060"/>
      <c r="U206" s="503"/>
    </row>
    <row r="207" spans="1:21" ht="42" customHeight="1" thickBot="1" x14ac:dyDescent="0.25">
      <c r="A207" s="201" t="s">
        <v>413</v>
      </c>
      <c r="B207" s="504" t="s">
        <v>432</v>
      </c>
      <c r="C207" s="982"/>
      <c r="D207" s="920"/>
      <c r="E207" s="993"/>
      <c r="F207" s="476" t="s">
        <v>359</v>
      </c>
      <c r="G207" s="275">
        <v>50</v>
      </c>
      <c r="H207" s="483">
        <v>48.8</v>
      </c>
      <c r="I207" s="277">
        <v>49.1</v>
      </c>
      <c r="J207" s="441" t="s">
        <v>433</v>
      </c>
      <c r="K207" s="416">
        <v>10</v>
      </c>
      <c r="L207" s="417">
        <v>49.5</v>
      </c>
      <c r="M207" s="505">
        <v>49.45</v>
      </c>
      <c r="N207" s="312">
        <v>4.5</v>
      </c>
      <c r="O207" s="376"/>
      <c r="P207" s="209"/>
      <c r="Q207" s="210"/>
      <c r="R207" s="506">
        <f>SUM(N138:N207)-N199-N198-N197-N196-N175-N174-N173-N172-N171-N165-N159-N158</f>
        <v>39.4</v>
      </c>
      <c r="S207" s="212" t="s">
        <v>434</v>
      </c>
      <c r="T207" s="1061"/>
      <c r="U207" s="314"/>
    </row>
    <row r="208" spans="1:21" ht="41.25" customHeight="1" x14ac:dyDescent="0.2">
      <c r="A208" s="172" t="s">
        <v>235</v>
      </c>
      <c r="B208" s="173" t="s">
        <v>435</v>
      </c>
      <c r="C208" s="955">
        <v>10</v>
      </c>
      <c r="D208" s="933">
        <v>0.3</v>
      </c>
      <c r="E208" s="977">
        <v>47</v>
      </c>
      <c r="F208" s="507" t="s">
        <v>359</v>
      </c>
      <c r="G208" s="508">
        <v>50</v>
      </c>
      <c r="H208" s="509">
        <v>48.8</v>
      </c>
      <c r="I208" s="510">
        <v>49.1</v>
      </c>
      <c r="J208" s="511" t="s">
        <v>436</v>
      </c>
      <c r="K208" s="512">
        <v>94</v>
      </c>
      <c r="L208" s="513">
        <v>49.4</v>
      </c>
      <c r="M208" s="514">
        <v>49.3</v>
      </c>
      <c r="N208" s="185">
        <v>2.2999999999999998</v>
      </c>
      <c r="O208" s="179"/>
      <c r="P208" s="242">
        <f>SUM(N208:N214)</f>
        <v>14.9</v>
      </c>
      <c r="Q208" s="148" t="s">
        <v>437</v>
      </c>
      <c r="R208" s="149"/>
      <c r="S208" s="150"/>
      <c r="T208" s="1060"/>
      <c r="U208" s="187"/>
    </row>
    <row r="209" spans="1:21" s="1" customFormat="1" ht="41.25" customHeight="1" thickBot="1" x14ac:dyDescent="0.25">
      <c r="A209" s="24" t="s">
        <v>419</v>
      </c>
      <c r="B209" s="182" t="s">
        <v>393</v>
      </c>
      <c r="C209" s="955"/>
      <c r="D209" s="933"/>
      <c r="E209" s="977"/>
      <c r="F209" s="214" t="s">
        <v>359</v>
      </c>
      <c r="G209" s="215">
        <v>50</v>
      </c>
      <c r="H209" s="481">
        <v>48.8</v>
      </c>
      <c r="I209" s="217">
        <v>49.1</v>
      </c>
      <c r="J209" s="515" t="s">
        <v>436</v>
      </c>
      <c r="K209" s="516">
        <v>93</v>
      </c>
      <c r="L209" s="517">
        <v>49.4</v>
      </c>
      <c r="M209" s="518">
        <v>49.35</v>
      </c>
      <c r="N209" s="185">
        <v>0</v>
      </c>
      <c r="O209" s="179"/>
      <c r="P209" s="242"/>
      <c r="Q209" s="148"/>
      <c r="R209" s="149"/>
      <c r="S209" s="150"/>
      <c r="T209" s="1060"/>
      <c r="U209" s="187"/>
    </row>
    <row r="210" spans="1:21" ht="51.75" customHeight="1" thickBot="1" x14ac:dyDescent="0.25">
      <c r="A210" s="462" t="s">
        <v>405</v>
      </c>
      <c r="B210" s="173" t="s">
        <v>438</v>
      </c>
      <c r="C210" s="955"/>
      <c r="D210" s="933"/>
      <c r="E210" s="977"/>
      <c r="F210" s="519" t="s">
        <v>439</v>
      </c>
      <c r="G210" s="520">
        <v>50</v>
      </c>
      <c r="H210" s="521">
        <v>48.7</v>
      </c>
      <c r="I210" s="522">
        <v>49.1</v>
      </c>
      <c r="J210" s="523" t="s">
        <v>440</v>
      </c>
      <c r="K210" s="524">
        <v>88</v>
      </c>
      <c r="L210" s="525">
        <v>49.4</v>
      </c>
      <c r="M210" s="526">
        <v>49.38</v>
      </c>
      <c r="N210" s="185">
        <v>1.4</v>
      </c>
      <c r="O210" s="179"/>
      <c r="P210" s="147"/>
      <c r="Q210" s="148"/>
      <c r="R210" s="149"/>
      <c r="S210" s="150"/>
      <c r="T210" s="1060"/>
      <c r="U210" s="187"/>
    </row>
    <row r="211" spans="1:21" ht="42.75" customHeight="1" thickBot="1" x14ac:dyDescent="0.25">
      <c r="A211" s="173" t="s">
        <v>413</v>
      </c>
      <c r="B211" s="173" t="s">
        <v>441</v>
      </c>
      <c r="C211" s="955"/>
      <c r="D211" s="933"/>
      <c r="E211" s="977"/>
      <c r="F211" s="527" t="s">
        <v>439</v>
      </c>
      <c r="G211" s="528">
        <v>50</v>
      </c>
      <c r="H211" s="529">
        <v>48.7</v>
      </c>
      <c r="I211" s="522">
        <v>49.1</v>
      </c>
      <c r="J211" s="511" t="s">
        <v>442</v>
      </c>
      <c r="K211" s="512">
        <v>83</v>
      </c>
      <c r="L211" s="513">
        <v>49.4</v>
      </c>
      <c r="M211" s="514">
        <v>49.35</v>
      </c>
      <c r="N211" s="292">
        <v>0.5</v>
      </c>
      <c r="O211" s="530"/>
      <c r="P211" s="147"/>
      <c r="Q211" s="148"/>
      <c r="R211" s="149"/>
      <c r="S211" s="150"/>
      <c r="T211" s="1060"/>
      <c r="U211" s="531" t="s">
        <v>443</v>
      </c>
    </row>
    <row r="212" spans="1:21" ht="49.5" customHeight="1" thickBot="1" x14ac:dyDescent="0.25">
      <c r="A212" s="252" t="s">
        <v>405</v>
      </c>
      <c r="B212" s="182" t="s">
        <v>444</v>
      </c>
      <c r="C212" s="955"/>
      <c r="D212" s="933"/>
      <c r="E212" s="977"/>
      <c r="F212" s="519" t="s">
        <v>445</v>
      </c>
      <c r="G212" s="520">
        <v>50</v>
      </c>
      <c r="H212" s="521">
        <v>48.7</v>
      </c>
      <c r="I212" s="522">
        <v>49.1</v>
      </c>
      <c r="J212" s="532" t="s">
        <v>446</v>
      </c>
      <c r="K212" s="533">
        <v>77</v>
      </c>
      <c r="L212" s="534">
        <v>49.4</v>
      </c>
      <c r="M212" s="535">
        <v>49.38</v>
      </c>
      <c r="N212" s="185">
        <v>1.2</v>
      </c>
      <c r="O212" s="186"/>
      <c r="P212" s="147"/>
      <c r="Q212" s="148"/>
      <c r="R212" s="149"/>
      <c r="S212" s="150"/>
      <c r="T212" s="1060"/>
      <c r="U212" s="187"/>
    </row>
    <row r="213" spans="1:21" s="1" customFormat="1" ht="49.5" customHeight="1" x14ac:dyDescent="0.2">
      <c r="A213" s="182" t="s">
        <v>252</v>
      </c>
      <c r="B213" s="182" t="s">
        <v>447</v>
      </c>
      <c r="C213" s="955"/>
      <c r="D213" s="933"/>
      <c r="E213" s="977"/>
      <c r="F213" s="519" t="s">
        <v>445</v>
      </c>
      <c r="G213" s="520">
        <v>50</v>
      </c>
      <c r="H213" s="520">
        <v>48.7</v>
      </c>
      <c r="I213" s="522">
        <v>49.1</v>
      </c>
      <c r="J213" s="523" t="s">
        <v>124</v>
      </c>
      <c r="K213" s="524"/>
      <c r="L213" s="525"/>
      <c r="M213" s="526"/>
      <c r="N213" s="178">
        <v>2</v>
      </c>
      <c r="O213" s="186"/>
      <c r="P213" s="147"/>
      <c r="Q213" s="148"/>
      <c r="R213" s="149"/>
      <c r="S213" s="150"/>
      <c r="T213" s="1060"/>
      <c r="U213" s="187"/>
    </row>
    <row r="214" spans="1:21" ht="26.25" customHeight="1" thickBot="1" x14ac:dyDescent="0.25">
      <c r="A214" s="201" t="s">
        <v>448</v>
      </c>
      <c r="B214" s="201" t="s">
        <v>449</v>
      </c>
      <c r="C214" s="956"/>
      <c r="D214" s="957"/>
      <c r="E214" s="978"/>
      <c r="F214" s="536" t="s">
        <v>445</v>
      </c>
      <c r="G214" s="537">
        <v>50</v>
      </c>
      <c r="H214" s="538">
        <v>48.7</v>
      </c>
      <c r="I214" s="539">
        <v>49.1</v>
      </c>
      <c r="J214" s="515" t="s">
        <v>124</v>
      </c>
      <c r="K214" s="516"/>
      <c r="L214" s="517"/>
      <c r="M214" s="540"/>
      <c r="N214" s="312">
        <v>7.5</v>
      </c>
      <c r="O214" s="541"/>
      <c r="P214" s="209"/>
      <c r="Q214" s="210"/>
      <c r="R214" s="211"/>
      <c r="S214" s="212"/>
      <c r="T214" s="1060"/>
      <c r="U214" s="503"/>
    </row>
    <row r="215" spans="1:21" ht="48.75" customHeight="1" thickBot="1" x14ac:dyDescent="0.25">
      <c r="A215" s="980" t="s">
        <v>450</v>
      </c>
      <c r="B215" s="420" t="s">
        <v>451</v>
      </c>
      <c r="C215" s="974">
        <v>11</v>
      </c>
      <c r="D215" s="975">
        <v>0.3</v>
      </c>
      <c r="E215" s="997">
        <v>46.8</v>
      </c>
      <c r="F215" s="542" t="s">
        <v>199</v>
      </c>
      <c r="G215" s="543">
        <v>55</v>
      </c>
      <c r="H215" s="544">
        <v>48.7</v>
      </c>
      <c r="I215" s="545">
        <v>49.1</v>
      </c>
      <c r="J215" s="546" t="s">
        <v>452</v>
      </c>
      <c r="K215" s="547">
        <v>72</v>
      </c>
      <c r="L215" s="548">
        <v>49.4</v>
      </c>
      <c r="M215" s="549">
        <v>49.38</v>
      </c>
      <c r="N215" s="285">
        <v>5.5</v>
      </c>
      <c r="O215" s="465" t="s">
        <v>374</v>
      </c>
      <c r="P215" s="132">
        <f>SUM(N215:N218)</f>
        <v>13.66</v>
      </c>
      <c r="Q215" s="133" t="s">
        <v>453</v>
      </c>
      <c r="R215" s="286"/>
      <c r="S215" s="135"/>
      <c r="T215" s="1064"/>
      <c r="U215" s="550"/>
    </row>
    <row r="216" spans="1:21" ht="38.25" customHeight="1" thickBot="1" x14ac:dyDescent="0.25">
      <c r="A216" s="996"/>
      <c r="B216" s="182" t="s">
        <v>454</v>
      </c>
      <c r="C216" s="955"/>
      <c r="D216" s="933"/>
      <c r="E216" s="977"/>
      <c r="F216" s="519" t="s">
        <v>199</v>
      </c>
      <c r="G216" s="520">
        <v>55</v>
      </c>
      <c r="H216" s="521">
        <v>48.7</v>
      </c>
      <c r="I216" s="522">
        <v>49.1</v>
      </c>
      <c r="J216" s="532" t="s">
        <v>455</v>
      </c>
      <c r="K216" s="533">
        <v>67</v>
      </c>
      <c r="L216" s="534">
        <v>49.4</v>
      </c>
      <c r="M216" s="535">
        <v>49.38</v>
      </c>
      <c r="N216" s="185">
        <v>3.7</v>
      </c>
      <c r="O216" s="465" t="s">
        <v>374</v>
      </c>
      <c r="P216" s="147"/>
      <c r="Q216" s="148"/>
      <c r="R216" s="149"/>
      <c r="S216" s="150"/>
      <c r="T216" s="1065"/>
      <c r="U216" s="552"/>
    </row>
    <row r="217" spans="1:21" s="1" customFormat="1" ht="38.25" customHeight="1" thickBot="1" x14ac:dyDescent="0.25">
      <c r="A217" s="138" t="s">
        <v>372</v>
      </c>
      <c r="B217" s="255" t="s">
        <v>456</v>
      </c>
      <c r="C217" s="955"/>
      <c r="D217" s="933"/>
      <c r="E217" s="977"/>
      <c r="F217" s="519" t="s">
        <v>199</v>
      </c>
      <c r="G217" s="520">
        <v>55</v>
      </c>
      <c r="H217" s="521">
        <v>48.7</v>
      </c>
      <c r="I217" s="522">
        <v>49.1</v>
      </c>
      <c r="J217" s="523" t="s">
        <v>124</v>
      </c>
      <c r="K217" s="524"/>
      <c r="L217" s="525"/>
      <c r="M217" s="526"/>
      <c r="N217" s="396">
        <v>0.06</v>
      </c>
      <c r="O217" s="465" t="s">
        <v>374</v>
      </c>
      <c r="P217" s="147"/>
      <c r="Q217" s="148"/>
      <c r="R217" s="149"/>
      <c r="S217" s="150"/>
      <c r="T217" s="1065"/>
      <c r="U217" s="503"/>
    </row>
    <row r="218" spans="1:21" ht="45.75" customHeight="1" thickBot="1" x14ac:dyDescent="0.25">
      <c r="A218" s="201" t="s">
        <v>252</v>
      </c>
      <c r="B218" s="201" t="s">
        <v>457</v>
      </c>
      <c r="C218" s="956"/>
      <c r="D218" s="957"/>
      <c r="E218" s="978"/>
      <c r="F218" s="536" t="s">
        <v>185</v>
      </c>
      <c r="G218" s="537">
        <v>60</v>
      </c>
      <c r="H218" s="538">
        <v>48.7</v>
      </c>
      <c r="I218" s="539">
        <v>49.1</v>
      </c>
      <c r="J218" s="532" t="s">
        <v>332</v>
      </c>
      <c r="K218" s="533">
        <v>62</v>
      </c>
      <c r="L218" s="534">
        <v>49.4</v>
      </c>
      <c r="M218" s="535">
        <v>49.35</v>
      </c>
      <c r="N218" s="312">
        <v>4.4000000000000004</v>
      </c>
      <c r="O218" s="376"/>
      <c r="P218" s="209"/>
      <c r="Q218" s="210"/>
      <c r="R218" s="211"/>
      <c r="S218" s="212"/>
      <c r="T218" s="1066"/>
      <c r="U218" s="314"/>
    </row>
    <row r="219" spans="1:21" ht="42" customHeight="1" thickBot="1" x14ac:dyDescent="0.25">
      <c r="A219" s="121" t="s">
        <v>244</v>
      </c>
      <c r="B219" s="121" t="s">
        <v>458</v>
      </c>
      <c r="C219" s="974">
        <v>12</v>
      </c>
      <c r="D219" s="975">
        <v>0.3</v>
      </c>
      <c r="E219" s="976">
        <v>46.6</v>
      </c>
      <c r="F219" s="542" t="s">
        <v>185</v>
      </c>
      <c r="G219" s="543">
        <v>60</v>
      </c>
      <c r="H219" s="544">
        <v>48.7</v>
      </c>
      <c r="I219" s="545">
        <v>49.1</v>
      </c>
      <c r="J219" s="532" t="s">
        <v>459</v>
      </c>
      <c r="K219" s="533">
        <v>57</v>
      </c>
      <c r="L219" s="534">
        <v>49.4</v>
      </c>
      <c r="M219" s="535">
        <v>49.3</v>
      </c>
      <c r="N219" s="285">
        <v>4.8</v>
      </c>
      <c r="O219" s="553"/>
      <c r="P219" s="132">
        <f>SUM(N219:N221)</f>
        <v>13.7</v>
      </c>
      <c r="Q219" s="133" t="s">
        <v>460</v>
      </c>
      <c r="R219" s="286"/>
      <c r="S219" s="135"/>
      <c r="T219" s="1064"/>
      <c r="U219" s="554"/>
    </row>
    <row r="220" spans="1:21" ht="41.25" customHeight="1" thickBot="1" x14ac:dyDescent="0.25">
      <c r="A220" s="173" t="s">
        <v>252</v>
      </c>
      <c r="B220" s="173" t="s">
        <v>461</v>
      </c>
      <c r="C220" s="955"/>
      <c r="D220" s="933"/>
      <c r="E220" s="958"/>
      <c r="F220" s="519" t="s">
        <v>185</v>
      </c>
      <c r="G220" s="520">
        <v>60</v>
      </c>
      <c r="H220" s="521">
        <v>48.7</v>
      </c>
      <c r="I220" s="522">
        <v>49.1</v>
      </c>
      <c r="J220" s="523" t="s">
        <v>261</v>
      </c>
      <c r="K220" s="524">
        <v>52</v>
      </c>
      <c r="L220" s="525">
        <v>49.4</v>
      </c>
      <c r="M220" s="526">
        <v>49.35</v>
      </c>
      <c r="N220" s="178">
        <v>4.5</v>
      </c>
      <c r="O220" s="555"/>
      <c r="P220" s="147"/>
      <c r="Q220" s="148"/>
      <c r="R220" s="149"/>
      <c r="S220" s="150"/>
      <c r="T220" s="1065"/>
      <c r="U220" s="503"/>
    </row>
    <row r="221" spans="1:21" ht="46.5" customHeight="1" thickBot="1" x14ac:dyDescent="0.25">
      <c r="A221" s="475" t="s">
        <v>252</v>
      </c>
      <c r="B221" s="475" t="s">
        <v>462</v>
      </c>
      <c r="C221" s="956"/>
      <c r="D221" s="957"/>
      <c r="E221" s="959"/>
      <c r="F221" s="556" t="s">
        <v>181</v>
      </c>
      <c r="G221" s="557">
        <v>65</v>
      </c>
      <c r="H221" s="558">
        <v>48.7</v>
      </c>
      <c r="I221" s="559">
        <v>49.1</v>
      </c>
      <c r="J221" s="532" t="s">
        <v>463</v>
      </c>
      <c r="K221" s="533">
        <v>47</v>
      </c>
      <c r="L221" s="534">
        <v>49.4</v>
      </c>
      <c r="M221" s="535">
        <v>49.35</v>
      </c>
      <c r="N221" s="358">
        <v>4.4000000000000004</v>
      </c>
      <c r="O221" s="541"/>
      <c r="P221" s="209"/>
      <c r="Q221" s="210"/>
      <c r="R221" s="211"/>
      <c r="S221" s="212"/>
      <c r="T221" s="1066"/>
      <c r="U221" s="560"/>
    </row>
    <row r="222" spans="1:21" ht="28.5" customHeight="1" x14ac:dyDescent="0.2">
      <c r="A222" s="988" t="s">
        <v>464</v>
      </c>
      <c r="B222" s="251" t="s">
        <v>465</v>
      </c>
      <c r="C222" s="955">
        <v>13</v>
      </c>
      <c r="D222" s="933">
        <v>0.3</v>
      </c>
      <c r="E222" s="958">
        <v>46.5</v>
      </c>
      <c r="F222" s="527" t="s">
        <v>181</v>
      </c>
      <c r="G222" s="528">
        <v>65</v>
      </c>
      <c r="H222" s="561">
        <v>48.7</v>
      </c>
      <c r="I222" s="539">
        <v>49.1</v>
      </c>
      <c r="J222" s="511" t="s">
        <v>466</v>
      </c>
      <c r="K222" s="512">
        <v>42</v>
      </c>
      <c r="L222" s="513">
        <v>49.4</v>
      </c>
      <c r="M222" s="514">
        <v>49.3</v>
      </c>
      <c r="N222" s="979">
        <v>2.2000000000000002</v>
      </c>
      <c r="O222" s="998"/>
      <c r="P222" s="242">
        <f>SUM(N222:N243)</f>
        <v>17.71</v>
      </c>
      <c r="Q222" s="148" t="s">
        <v>467</v>
      </c>
      <c r="R222" s="149"/>
      <c r="S222" s="150"/>
      <c r="T222" s="1060"/>
      <c r="U222" s="503"/>
    </row>
    <row r="223" spans="1:21" ht="32.25" customHeight="1" x14ac:dyDescent="0.2">
      <c r="A223" s="988"/>
      <c r="B223" s="182" t="s">
        <v>468</v>
      </c>
      <c r="C223" s="955"/>
      <c r="D223" s="933"/>
      <c r="E223" s="958"/>
      <c r="F223" s="519" t="s">
        <v>181</v>
      </c>
      <c r="G223" s="520">
        <v>65</v>
      </c>
      <c r="H223" s="562">
        <v>48.7</v>
      </c>
      <c r="I223" s="522">
        <v>49.1</v>
      </c>
      <c r="J223" s="563" t="s">
        <v>466</v>
      </c>
      <c r="K223" s="564">
        <v>41</v>
      </c>
      <c r="L223" s="565">
        <v>49.4</v>
      </c>
      <c r="M223" s="566">
        <v>49.3</v>
      </c>
      <c r="N223" s="907"/>
      <c r="O223" s="950"/>
      <c r="P223" s="147"/>
      <c r="Q223" s="148"/>
      <c r="R223" s="149"/>
      <c r="S223" s="150"/>
      <c r="T223" s="1060"/>
      <c r="U223" s="503"/>
    </row>
    <row r="224" spans="1:21" ht="23.25" customHeight="1" x14ac:dyDescent="0.2">
      <c r="A224" s="988"/>
      <c r="B224" s="251" t="s">
        <v>469</v>
      </c>
      <c r="C224" s="955"/>
      <c r="D224" s="933"/>
      <c r="E224" s="958"/>
      <c r="F224" s="519" t="s">
        <v>181</v>
      </c>
      <c r="G224" s="520">
        <v>65</v>
      </c>
      <c r="H224" s="562">
        <v>48.7</v>
      </c>
      <c r="I224" s="522">
        <v>49.1</v>
      </c>
      <c r="J224" s="563" t="s">
        <v>466</v>
      </c>
      <c r="K224" s="564">
        <v>40</v>
      </c>
      <c r="L224" s="565">
        <v>49.4</v>
      </c>
      <c r="M224" s="566">
        <v>49.3</v>
      </c>
      <c r="N224" s="907"/>
      <c r="O224" s="950"/>
      <c r="P224" s="147"/>
      <c r="Q224" s="148"/>
      <c r="R224" s="149"/>
      <c r="S224" s="150"/>
      <c r="T224" s="1060"/>
      <c r="U224" s="503"/>
    </row>
    <row r="225" spans="1:21" ht="30.75" customHeight="1" x14ac:dyDescent="0.2">
      <c r="A225" s="981"/>
      <c r="B225" s="182" t="s">
        <v>470</v>
      </c>
      <c r="C225" s="955"/>
      <c r="D225" s="933"/>
      <c r="E225" s="958"/>
      <c r="F225" s="519" t="s">
        <v>181</v>
      </c>
      <c r="G225" s="520">
        <v>65</v>
      </c>
      <c r="H225" s="562">
        <v>48.7</v>
      </c>
      <c r="I225" s="522">
        <v>49.1</v>
      </c>
      <c r="J225" s="563" t="s">
        <v>466</v>
      </c>
      <c r="K225" s="564">
        <v>39</v>
      </c>
      <c r="L225" s="565">
        <v>49.4</v>
      </c>
      <c r="M225" s="566">
        <v>49.3</v>
      </c>
      <c r="N225" s="907"/>
      <c r="O225" s="950"/>
      <c r="P225" s="147"/>
      <c r="Q225" s="148"/>
      <c r="R225" s="149"/>
      <c r="S225" s="150"/>
      <c r="T225" s="1060"/>
      <c r="U225" s="503"/>
    </row>
    <row r="226" spans="1:21" ht="25.5" customHeight="1" x14ac:dyDescent="0.2">
      <c r="A226" s="988"/>
      <c r="B226" s="251" t="s">
        <v>471</v>
      </c>
      <c r="C226" s="955"/>
      <c r="D226" s="933"/>
      <c r="E226" s="958"/>
      <c r="F226" s="519" t="s">
        <v>181</v>
      </c>
      <c r="G226" s="520">
        <v>65</v>
      </c>
      <c r="H226" s="562">
        <v>48.7</v>
      </c>
      <c r="I226" s="522">
        <v>49.1</v>
      </c>
      <c r="J226" s="563" t="s">
        <v>466</v>
      </c>
      <c r="K226" s="564">
        <v>38</v>
      </c>
      <c r="L226" s="565">
        <v>49.4</v>
      </c>
      <c r="M226" s="566">
        <v>49.3</v>
      </c>
      <c r="N226" s="907"/>
      <c r="O226" s="950"/>
      <c r="P226" s="147"/>
      <c r="Q226" s="148"/>
      <c r="R226" s="149"/>
      <c r="S226" s="150"/>
      <c r="T226" s="1060"/>
      <c r="U226" s="503"/>
    </row>
    <row r="227" spans="1:21" ht="27" customHeight="1" x14ac:dyDescent="0.2">
      <c r="A227" s="988"/>
      <c r="B227" s="182" t="s">
        <v>472</v>
      </c>
      <c r="C227" s="955"/>
      <c r="D227" s="933"/>
      <c r="E227" s="958"/>
      <c r="F227" s="519" t="s">
        <v>181</v>
      </c>
      <c r="G227" s="520">
        <v>65</v>
      </c>
      <c r="H227" s="562">
        <v>48.7</v>
      </c>
      <c r="I227" s="522">
        <v>49.1</v>
      </c>
      <c r="J227" s="563" t="s">
        <v>466</v>
      </c>
      <c r="K227" s="564">
        <v>37</v>
      </c>
      <c r="L227" s="565">
        <v>49.4</v>
      </c>
      <c r="M227" s="566">
        <v>49.3</v>
      </c>
      <c r="N227" s="907"/>
      <c r="O227" s="950"/>
      <c r="P227" s="147"/>
      <c r="Q227" s="148"/>
      <c r="R227" s="149"/>
      <c r="S227" s="150"/>
      <c r="T227" s="1060"/>
      <c r="U227" s="503"/>
    </row>
    <row r="228" spans="1:21" ht="25.5" customHeight="1" x14ac:dyDescent="0.2">
      <c r="A228" s="988"/>
      <c r="B228" s="251" t="s">
        <v>473</v>
      </c>
      <c r="C228" s="955"/>
      <c r="D228" s="933"/>
      <c r="E228" s="958"/>
      <c r="F228" s="519" t="s">
        <v>181</v>
      </c>
      <c r="G228" s="520">
        <v>65</v>
      </c>
      <c r="H228" s="562">
        <v>48.7</v>
      </c>
      <c r="I228" s="522">
        <v>49.1</v>
      </c>
      <c r="J228" s="563" t="s">
        <v>466</v>
      </c>
      <c r="K228" s="564">
        <v>36</v>
      </c>
      <c r="L228" s="565">
        <v>49.4</v>
      </c>
      <c r="M228" s="566">
        <v>49.3</v>
      </c>
      <c r="N228" s="907"/>
      <c r="O228" s="950"/>
      <c r="P228" s="147"/>
      <c r="Q228" s="148"/>
      <c r="R228" s="149"/>
      <c r="S228" s="150"/>
      <c r="T228" s="1060"/>
      <c r="U228" s="503"/>
    </row>
    <row r="229" spans="1:21" ht="21" customHeight="1" x14ac:dyDescent="0.2">
      <c r="A229" s="988"/>
      <c r="B229" s="182" t="s">
        <v>474</v>
      </c>
      <c r="C229" s="955"/>
      <c r="D229" s="933"/>
      <c r="E229" s="958"/>
      <c r="F229" s="519" t="s">
        <v>181</v>
      </c>
      <c r="G229" s="520">
        <v>65</v>
      </c>
      <c r="H229" s="562">
        <v>48.7</v>
      </c>
      <c r="I229" s="522">
        <v>49.1</v>
      </c>
      <c r="J229" s="563" t="s">
        <v>466</v>
      </c>
      <c r="K229" s="564">
        <v>35</v>
      </c>
      <c r="L229" s="565">
        <v>49.4</v>
      </c>
      <c r="M229" s="566">
        <v>49.3</v>
      </c>
      <c r="N229" s="907"/>
      <c r="O229" s="950"/>
      <c r="P229" s="147"/>
      <c r="Q229" s="148"/>
      <c r="R229" s="149"/>
      <c r="S229" s="150"/>
      <c r="T229" s="1060"/>
      <c r="U229" s="503"/>
    </row>
    <row r="230" spans="1:21" ht="24" customHeight="1" x14ac:dyDescent="0.2">
      <c r="A230" s="988"/>
      <c r="B230" s="182" t="s">
        <v>475</v>
      </c>
      <c r="C230" s="955"/>
      <c r="D230" s="933"/>
      <c r="E230" s="958"/>
      <c r="F230" s="519" t="s">
        <v>181</v>
      </c>
      <c r="G230" s="520">
        <v>65</v>
      </c>
      <c r="H230" s="562">
        <v>48.7</v>
      </c>
      <c r="I230" s="522">
        <v>49.1</v>
      </c>
      <c r="J230" s="563" t="s">
        <v>466</v>
      </c>
      <c r="K230" s="564">
        <v>34</v>
      </c>
      <c r="L230" s="565">
        <v>49.4</v>
      </c>
      <c r="M230" s="566">
        <v>49.3</v>
      </c>
      <c r="N230" s="907"/>
      <c r="O230" s="950"/>
      <c r="P230" s="147"/>
      <c r="Q230" s="148"/>
      <c r="R230" s="149"/>
      <c r="S230" s="150"/>
      <c r="T230" s="1060"/>
      <c r="U230" s="503"/>
    </row>
    <row r="231" spans="1:21" ht="24" customHeight="1" x14ac:dyDescent="0.2">
      <c r="A231" s="996"/>
      <c r="B231" s="173" t="s">
        <v>476</v>
      </c>
      <c r="C231" s="955"/>
      <c r="D231" s="933"/>
      <c r="E231" s="958"/>
      <c r="F231" s="519" t="s">
        <v>181</v>
      </c>
      <c r="G231" s="520">
        <v>65</v>
      </c>
      <c r="H231" s="562">
        <v>48.7</v>
      </c>
      <c r="I231" s="522">
        <v>49.1</v>
      </c>
      <c r="J231" s="563" t="s">
        <v>466</v>
      </c>
      <c r="K231" s="564">
        <v>33</v>
      </c>
      <c r="L231" s="565">
        <v>49.4</v>
      </c>
      <c r="M231" s="566">
        <v>49.3</v>
      </c>
      <c r="N231" s="908"/>
      <c r="O231" s="945"/>
      <c r="P231" s="147"/>
      <c r="Q231" s="148"/>
      <c r="R231" s="149"/>
      <c r="S231" s="150"/>
      <c r="T231" s="1060"/>
      <c r="U231" s="503"/>
    </row>
    <row r="232" spans="1:21" ht="38.25" customHeight="1" x14ac:dyDescent="0.2">
      <c r="A232" s="182" t="s">
        <v>127</v>
      </c>
      <c r="B232" s="182" t="s">
        <v>477</v>
      </c>
      <c r="C232" s="955"/>
      <c r="D232" s="933"/>
      <c r="E232" s="958"/>
      <c r="F232" s="519" t="s">
        <v>181</v>
      </c>
      <c r="G232" s="520">
        <v>65</v>
      </c>
      <c r="H232" s="562">
        <v>48.7</v>
      </c>
      <c r="I232" s="567">
        <v>48.75</v>
      </c>
      <c r="J232" s="563" t="s">
        <v>466</v>
      </c>
      <c r="K232" s="564">
        <v>32</v>
      </c>
      <c r="L232" s="565">
        <v>49.4</v>
      </c>
      <c r="M232" s="566">
        <v>49.35</v>
      </c>
      <c r="N232" s="185">
        <v>2.2400000000000002</v>
      </c>
      <c r="O232" s="568" t="s">
        <v>478</v>
      </c>
      <c r="P232" s="147"/>
      <c r="Q232" s="148"/>
      <c r="R232" s="149"/>
      <c r="S232" s="150"/>
      <c r="T232" s="1060"/>
      <c r="U232" s="503"/>
    </row>
    <row r="233" spans="1:21" ht="33" customHeight="1" thickBot="1" x14ac:dyDescent="0.25">
      <c r="A233" s="304" t="s">
        <v>127</v>
      </c>
      <c r="B233" s="304" t="s">
        <v>479</v>
      </c>
      <c r="C233" s="955"/>
      <c r="D233" s="933"/>
      <c r="E233" s="958"/>
      <c r="F233" s="519" t="s">
        <v>181</v>
      </c>
      <c r="G233" s="520">
        <v>65</v>
      </c>
      <c r="H233" s="562">
        <v>48.7</v>
      </c>
      <c r="I233" s="567">
        <v>48.75</v>
      </c>
      <c r="J233" s="569" t="s">
        <v>466</v>
      </c>
      <c r="K233" s="570">
        <v>31</v>
      </c>
      <c r="L233" s="571">
        <v>49.4</v>
      </c>
      <c r="M233" s="572">
        <v>49.35</v>
      </c>
      <c r="N233" s="185">
        <v>0.56999999999999995</v>
      </c>
      <c r="O233" s="573" t="s">
        <v>130</v>
      </c>
      <c r="P233" s="147"/>
      <c r="Q233" s="148"/>
      <c r="R233" s="149"/>
      <c r="S233" s="150"/>
      <c r="T233" s="1060"/>
      <c r="U233" s="187"/>
    </row>
    <row r="234" spans="1:21" ht="24" customHeight="1" x14ac:dyDescent="0.2">
      <c r="A234" s="984" t="s">
        <v>276</v>
      </c>
      <c r="B234" s="304" t="s">
        <v>480</v>
      </c>
      <c r="C234" s="955"/>
      <c r="D234" s="933"/>
      <c r="E234" s="958"/>
      <c r="F234" s="527" t="s">
        <v>481</v>
      </c>
      <c r="G234" s="528">
        <v>70</v>
      </c>
      <c r="H234" s="561">
        <v>48.7</v>
      </c>
      <c r="I234" s="522">
        <v>49.1</v>
      </c>
      <c r="J234" s="511" t="s">
        <v>482</v>
      </c>
      <c r="K234" s="512">
        <v>26</v>
      </c>
      <c r="L234" s="513">
        <v>49.4</v>
      </c>
      <c r="M234" s="514">
        <v>49.38</v>
      </c>
      <c r="N234" s="906">
        <v>4.5999999999999996</v>
      </c>
      <c r="O234" s="949"/>
      <c r="P234" s="147"/>
      <c r="Q234" s="148"/>
      <c r="R234" s="149"/>
      <c r="S234" s="150"/>
      <c r="T234" s="1060"/>
      <c r="U234" s="187"/>
    </row>
    <row r="235" spans="1:21" ht="24" customHeight="1" x14ac:dyDescent="0.2">
      <c r="A235" s="981"/>
      <c r="B235" s="182" t="s">
        <v>483</v>
      </c>
      <c r="C235" s="955"/>
      <c r="D235" s="933"/>
      <c r="E235" s="958"/>
      <c r="F235" s="527" t="s">
        <v>481</v>
      </c>
      <c r="G235" s="528">
        <v>70</v>
      </c>
      <c r="H235" s="561">
        <v>48.7</v>
      </c>
      <c r="I235" s="522">
        <v>49.1</v>
      </c>
      <c r="J235" s="574" t="s">
        <v>482</v>
      </c>
      <c r="K235" s="575">
        <v>25</v>
      </c>
      <c r="L235" s="576">
        <v>49.4</v>
      </c>
      <c r="M235" s="566">
        <v>49.38</v>
      </c>
      <c r="N235" s="950"/>
      <c r="O235" s="945"/>
      <c r="P235" s="147"/>
      <c r="Q235" s="148"/>
      <c r="R235" s="149"/>
      <c r="S235" s="150"/>
      <c r="T235" s="1060"/>
      <c r="U235" s="187"/>
    </row>
    <row r="236" spans="1:21" ht="24" customHeight="1" x14ac:dyDescent="0.2">
      <c r="A236" s="981"/>
      <c r="B236" s="182" t="s">
        <v>484</v>
      </c>
      <c r="C236" s="955"/>
      <c r="D236" s="933"/>
      <c r="E236" s="958"/>
      <c r="F236" s="527" t="s">
        <v>481</v>
      </c>
      <c r="G236" s="528">
        <v>70</v>
      </c>
      <c r="H236" s="561">
        <v>48.7</v>
      </c>
      <c r="I236" s="522">
        <v>49.1</v>
      </c>
      <c r="J236" s="574" t="s">
        <v>482</v>
      </c>
      <c r="K236" s="575">
        <v>24</v>
      </c>
      <c r="L236" s="576">
        <v>49.4</v>
      </c>
      <c r="M236" s="566">
        <v>49.38</v>
      </c>
      <c r="N236" s="950"/>
      <c r="O236" s="949"/>
      <c r="P236" s="147"/>
      <c r="Q236" s="148"/>
      <c r="R236" s="149"/>
      <c r="S236" s="150"/>
      <c r="T236" s="1060"/>
      <c r="U236" s="187"/>
    </row>
    <row r="237" spans="1:21" ht="22.5" customHeight="1" x14ac:dyDescent="0.2">
      <c r="A237" s="985"/>
      <c r="B237" s="182" t="s">
        <v>485</v>
      </c>
      <c r="C237" s="955"/>
      <c r="D237" s="933"/>
      <c r="E237" s="958"/>
      <c r="F237" s="527" t="s">
        <v>481</v>
      </c>
      <c r="G237" s="528">
        <v>70</v>
      </c>
      <c r="H237" s="561">
        <v>48.7</v>
      </c>
      <c r="I237" s="522">
        <v>49.1</v>
      </c>
      <c r="J237" s="574" t="s">
        <v>482</v>
      </c>
      <c r="K237" s="575">
        <v>23</v>
      </c>
      <c r="L237" s="576">
        <v>49.4</v>
      </c>
      <c r="M237" s="566">
        <v>49.38</v>
      </c>
      <c r="N237" s="945"/>
      <c r="O237" s="945"/>
      <c r="P237" s="147"/>
      <c r="Q237" s="148"/>
      <c r="R237" s="149"/>
      <c r="S237" s="150"/>
      <c r="T237" s="1060"/>
      <c r="U237" s="187"/>
    </row>
    <row r="238" spans="1:21" ht="26.25" customHeight="1" x14ac:dyDescent="0.2">
      <c r="A238" s="984" t="s">
        <v>183</v>
      </c>
      <c r="B238" s="182" t="s">
        <v>486</v>
      </c>
      <c r="C238" s="955"/>
      <c r="D238" s="933"/>
      <c r="E238" s="958"/>
      <c r="F238" s="527" t="s">
        <v>481</v>
      </c>
      <c r="G238" s="528">
        <v>70</v>
      </c>
      <c r="H238" s="561">
        <v>48.7</v>
      </c>
      <c r="I238" s="539">
        <v>49.1</v>
      </c>
      <c r="J238" s="574" t="s">
        <v>482</v>
      </c>
      <c r="K238" s="575">
        <v>22</v>
      </c>
      <c r="L238" s="576">
        <v>49.4</v>
      </c>
      <c r="M238" s="577">
        <v>49.3</v>
      </c>
      <c r="N238" s="906">
        <v>1.2</v>
      </c>
      <c r="O238" s="949"/>
      <c r="P238" s="147"/>
      <c r="Q238" s="148"/>
      <c r="R238" s="149"/>
      <c r="S238" s="150"/>
      <c r="T238" s="1060"/>
      <c r="U238" s="187"/>
    </row>
    <row r="239" spans="1:21" ht="33" customHeight="1" x14ac:dyDescent="0.2">
      <c r="A239" s="988"/>
      <c r="B239" s="182" t="s">
        <v>487</v>
      </c>
      <c r="C239" s="955"/>
      <c r="D239" s="933"/>
      <c r="E239" s="958"/>
      <c r="F239" s="527" t="s">
        <v>481</v>
      </c>
      <c r="G239" s="528">
        <v>70</v>
      </c>
      <c r="H239" s="561">
        <v>48.7</v>
      </c>
      <c r="I239" s="522">
        <v>49.1</v>
      </c>
      <c r="J239" s="574" t="s">
        <v>482</v>
      </c>
      <c r="K239" s="575">
        <v>21</v>
      </c>
      <c r="L239" s="576">
        <v>49.4</v>
      </c>
      <c r="M239" s="577">
        <v>49.3</v>
      </c>
      <c r="N239" s="907"/>
      <c r="O239" s="953"/>
      <c r="P239" s="147"/>
      <c r="Q239" s="148"/>
      <c r="R239" s="149"/>
      <c r="S239" s="150"/>
      <c r="T239" s="1060"/>
      <c r="U239" s="187"/>
    </row>
    <row r="240" spans="1:21" ht="29.25" customHeight="1" thickBot="1" x14ac:dyDescent="0.25">
      <c r="A240" s="996"/>
      <c r="B240" s="182" t="s">
        <v>488</v>
      </c>
      <c r="C240" s="955"/>
      <c r="D240" s="933"/>
      <c r="E240" s="958"/>
      <c r="F240" s="527" t="s">
        <v>481</v>
      </c>
      <c r="G240" s="528">
        <v>70</v>
      </c>
      <c r="H240" s="561">
        <v>48.7</v>
      </c>
      <c r="I240" s="522">
        <v>49.1</v>
      </c>
      <c r="J240" s="569" t="s">
        <v>482</v>
      </c>
      <c r="K240" s="570">
        <v>20</v>
      </c>
      <c r="L240" s="571">
        <v>49.4</v>
      </c>
      <c r="M240" s="578">
        <v>49.3</v>
      </c>
      <c r="N240" s="908"/>
      <c r="O240" s="969"/>
      <c r="P240" s="147"/>
      <c r="Q240" s="148"/>
      <c r="R240" s="149"/>
      <c r="S240" s="150"/>
      <c r="T240" s="1060"/>
      <c r="U240" s="187"/>
    </row>
    <row r="241" spans="1:21" ht="34.5" customHeight="1" thickBot="1" x14ac:dyDescent="0.25">
      <c r="A241" s="182" t="s">
        <v>250</v>
      </c>
      <c r="B241" s="173" t="s">
        <v>489</v>
      </c>
      <c r="C241" s="955"/>
      <c r="D241" s="933"/>
      <c r="E241" s="958"/>
      <c r="F241" s="527" t="s">
        <v>481</v>
      </c>
      <c r="G241" s="528">
        <v>70</v>
      </c>
      <c r="H241" s="561">
        <v>48.7</v>
      </c>
      <c r="I241" s="522">
        <v>49.1</v>
      </c>
      <c r="J241" s="532" t="s">
        <v>490</v>
      </c>
      <c r="K241" s="533">
        <v>15</v>
      </c>
      <c r="L241" s="534">
        <v>49.4</v>
      </c>
      <c r="M241" s="535">
        <v>49.35</v>
      </c>
      <c r="N241" s="185">
        <v>6</v>
      </c>
      <c r="O241" s="186"/>
      <c r="P241" s="147"/>
      <c r="Q241" s="148"/>
      <c r="R241" s="149"/>
      <c r="S241" s="150"/>
      <c r="T241" s="1060"/>
      <c r="U241" s="187"/>
    </row>
    <row r="242" spans="1:21" s="1" customFormat="1" ht="48.75" customHeight="1" thickBot="1" x14ac:dyDescent="0.25">
      <c r="A242" s="182" t="s">
        <v>252</v>
      </c>
      <c r="B242" s="182" t="s">
        <v>491</v>
      </c>
      <c r="C242" s="955"/>
      <c r="D242" s="933"/>
      <c r="E242" s="958"/>
      <c r="F242" s="579" t="s">
        <v>481</v>
      </c>
      <c r="G242" s="580">
        <v>70</v>
      </c>
      <c r="H242" s="581">
        <v>48.7</v>
      </c>
      <c r="I242" s="522">
        <v>49.1</v>
      </c>
      <c r="J242" s="532" t="s">
        <v>492</v>
      </c>
      <c r="K242" s="533">
        <v>10</v>
      </c>
      <c r="L242" s="534">
        <v>49.4</v>
      </c>
      <c r="M242" s="535">
        <v>49.35</v>
      </c>
      <c r="N242" s="396">
        <v>0.9</v>
      </c>
      <c r="O242" s="249"/>
      <c r="P242" s="147"/>
      <c r="Q242" s="582"/>
      <c r="R242" s="583">
        <f>SUM(N208:N242)-N213-N214-N217</f>
        <v>50.41</v>
      </c>
      <c r="S242" s="584" t="s">
        <v>493</v>
      </c>
      <c r="T242" s="1060"/>
      <c r="U242" s="187"/>
    </row>
    <row r="243" spans="1:21" ht="42.75" customHeight="1" thickBot="1" x14ac:dyDescent="0.25">
      <c r="A243" s="304"/>
      <c r="B243" s="327"/>
      <c r="C243" s="955"/>
      <c r="D243" s="933"/>
      <c r="E243" s="958"/>
      <c r="F243" s="413"/>
      <c r="G243" s="368"/>
      <c r="H243" s="585"/>
      <c r="I243" s="414"/>
      <c r="J243" s="189"/>
      <c r="K243" s="372"/>
      <c r="L243" s="191"/>
      <c r="M243" s="374"/>
      <c r="N243" s="312"/>
      <c r="O243" s="586"/>
      <c r="P243" s="587">
        <f>SUM(P60:P242)</f>
        <v>221.2</v>
      </c>
      <c r="Q243" s="588"/>
      <c r="R243" s="589">
        <f>R14+R136+R207+R242</f>
        <v>154.49</v>
      </c>
      <c r="S243" s="590" t="s">
        <v>494</v>
      </c>
      <c r="T243" s="1060"/>
      <c r="U243" s="503"/>
    </row>
    <row r="244" spans="1:21" ht="25.5" customHeight="1" thickBot="1" x14ac:dyDescent="0.25">
      <c r="A244" s="591"/>
      <c r="B244" s="592"/>
      <c r="C244" s="591"/>
      <c r="D244" s="593"/>
      <c r="E244" s="593"/>
      <c r="F244" s="594"/>
      <c r="G244" s="593"/>
      <c r="H244" s="593"/>
      <c r="I244" s="592"/>
      <c r="J244" s="591"/>
      <c r="K244" s="593"/>
      <c r="L244" s="593"/>
      <c r="M244" s="595"/>
      <c r="N244" s="596">
        <f>SUM(N14:N243)</f>
        <v>238.25</v>
      </c>
      <c r="O244" s="597"/>
      <c r="P244" s="598">
        <f>SUM(P14:P242)</f>
        <v>238.25</v>
      </c>
      <c r="Q244" s="210" t="s">
        <v>108</v>
      </c>
      <c r="R244" s="211"/>
      <c r="S244" s="212"/>
      <c r="T244" s="1067"/>
      <c r="U244" s="599"/>
    </row>
    <row r="245" spans="1:21" ht="21.75" customHeight="1" thickBot="1" x14ac:dyDescent="0.25">
      <c r="A245" s="243"/>
      <c r="B245" s="243"/>
      <c r="C245" s="600"/>
      <c r="D245" s="600"/>
      <c r="E245" s="600"/>
      <c r="F245" s="601"/>
      <c r="G245" s="601"/>
      <c r="H245" s="601"/>
      <c r="I245" s="602"/>
      <c r="J245" s="603"/>
      <c r="K245" s="999" t="s">
        <v>495</v>
      </c>
      <c r="L245" s="1000"/>
      <c r="M245" s="1001"/>
      <c r="N245" s="604">
        <f>N244-N14-N15-N22-N29-N36-N37-N38-N44-N45-N51</f>
        <v>221.2</v>
      </c>
      <c r="O245" s="605"/>
      <c r="P245" s="606">
        <f>N244-P244</f>
        <v>0</v>
      </c>
      <c r="Q245" s="607"/>
      <c r="R245" s="607"/>
      <c r="S245" s="607"/>
      <c r="T245" s="1068"/>
      <c r="U245" s="503"/>
    </row>
    <row r="246" spans="1:21" ht="33.75" customHeight="1" thickBot="1" x14ac:dyDescent="0.35">
      <c r="A246" s="608"/>
      <c r="B246" s="608"/>
      <c r="C246" s="608"/>
      <c r="D246" s="608"/>
      <c r="E246" s="608"/>
      <c r="F246" s="608"/>
      <c r="G246" s="608"/>
      <c r="H246" s="608"/>
      <c r="I246" s="608"/>
      <c r="J246" s="608"/>
      <c r="K246" s="1002" t="s">
        <v>496</v>
      </c>
      <c r="L246" s="1003"/>
      <c r="M246" s="1004"/>
      <c r="N246" s="596">
        <f>N244*100/P6</f>
        <v>50.03</v>
      </c>
      <c r="O246" s="1084"/>
      <c r="P246" s="1085">
        <f>P6*50/100</f>
        <v>238.12</v>
      </c>
      <c r="Q246" s="1079" t="s">
        <v>497</v>
      </c>
      <c r="R246" s="1080"/>
      <c r="S246" s="1081"/>
      <c r="T246" s="1082"/>
      <c r="U246" s="1083"/>
    </row>
    <row r="247" spans="1:21" ht="39" customHeight="1" thickBot="1" x14ac:dyDescent="0.35">
      <c r="A247" s="243"/>
      <c r="B247" s="243"/>
      <c r="C247" s="97"/>
      <c r="D247" s="97"/>
      <c r="E247" s="14"/>
      <c r="F247" s="97"/>
      <c r="G247" s="97"/>
      <c r="H247" s="97"/>
      <c r="I247" s="97"/>
      <c r="J247" s="97"/>
      <c r="K247" s="1005" t="s">
        <v>498</v>
      </c>
      <c r="L247" s="1003"/>
      <c r="M247" s="1004"/>
      <c r="N247" s="596">
        <f>N92+N103+N137+N165+N171+N172</f>
        <v>49.61</v>
      </c>
      <c r="O247" s="612"/>
      <c r="P247" s="613">
        <f>P246-N244</f>
        <v>-0.13</v>
      </c>
      <c r="Q247" s="614" t="s">
        <v>16</v>
      </c>
      <c r="R247" s="614" t="s">
        <v>499</v>
      </c>
    </row>
    <row r="248" spans="1:21" ht="39" customHeight="1" x14ac:dyDescent="0.3">
      <c r="A248" s="97"/>
      <c r="B248" s="97"/>
      <c r="C248" s="608"/>
      <c r="D248" s="608"/>
      <c r="E248" s="608"/>
      <c r="F248" s="608"/>
      <c r="G248" s="608"/>
      <c r="H248" s="608"/>
      <c r="I248" s="608"/>
      <c r="J248" s="97"/>
      <c r="K248" s="97"/>
      <c r="L248" s="97"/>
      <c r="M248" s="615"/>
      <c r="N248" s="97"/>
      <c r="O248" s="616"/>
      <c r="P248" s="609"/>
      <c r="Q248" s="609"/>
      <c r="R248" s="609"/>
      <c r="S248" s="609"/>
      <c r="T248" s="1069"/>
      <c r="U248" s="617"/>
    </row>
    <row r="249" spans="1:21" ht="50.25" customHeight="1" thickBot="1" x14ac:dyDescent="0.35">
      <c r="A249" s="97"/>
      <c r="B249" s="97"/>
      <c r="C249" s="608"/>
      <c r="D249" s="608"/>
      <c r="E249" s="608"/>
      <c r="F249" s="608"/>
      <c r="G249" s="608"/>
      <c r="H249" s="608"/>
      <c r="I249" s="608"/>
      <c r="J249" s="97"/>
      <c r="K249" s="97"/>
      <c r="L249" s="97"/>
      <c r="M249" s="615"/>
      <c r="N249" s="97"/>
      <c r="O249" s="609"/>
      <c r="P249" s="609"/>
      <c r="Q249" s="609"/>
      <c r="R249" s="609"/>
      <c r="S249" s="609"/>
      <c r="U249" s="617"/>
    </row>
    <row r="250" spans="1:21" ht="66.75" customHeight="1" thickBot="1" x14ac:dyDescent="0.25">
      <c r="A250" s="1006" t="s">
        <v>500</v>
      </c>
      <c r="B250" s="1007"/>
      <c r="C250" s="1007"/>
      <c r="D250" s="1007"/>
      <c r="E250" s="1007"/>
      <c r="F250" s="1007"/>
      <c r="G250" s="1007"/>
      <c r="H250" s="1007"/>
      <c r="I250" s="1007"/>
      <c r="J250" s="1007"/>
      <c r="K250" s="1007"/>
      <c r="L250" s="1007"/>
      <c r="M250" s="1007"/>
      <c r="N250" s="1008"/>
      <c r="O250" s="1009"/>
      <c r="P250" s="1010" t="s">
        <v>113</v>
      </c>
      <c r="Q250" s="1011"/>
      <c r="R250" s="1011"/>
      <c r="S250" s="1012"/>
      <c r="T250" s="1060"/>
    </row>
    <row r="251" spans="1:21" ht="35.25" customHeight="1" x14ac:dyDescent="0.2">
      <c r="A251" s="121" t="s">
        <v>501</v>
      </c>
      <c r="B251" s="618" t="s">
        <v>456</v>
      </c>
      <c r="C251" s="619"/>
      <c r="D251" s="620"/>
      <c r="E251" s="621"/>
      <c r="F251" s="143">
        <v>1</v>
      </c>
      <c r="G251" s="622">
        <v>5</v>
      </c>
      <c r="H251" s="145">
        <v>49.1</v>
      </c>
      <c r="I251" s="623">
        <v>49.2</v>
      </c>
      <c r="J251" s="143" t="s">
        <v>502</v>
      </c>
      <c r="K251" s="622">
        <v>67</v>
      </c>
      <c r="L251" s="145">
        <v>49.7</v>
      </c>
      <c r="M251" s="146">
        <v>49.65</v>
      </c>
      <c r="N251" s="137">
        <v>2.2000000000000002</v>
      </c>
      <c r="O251" s="624" t="s">
        <v>421</v>
      </c>
      <c r="P251" s="147"/>
      <c r="Q251" s="148"/>
      <c r="R251" s="149"/>
      <c r="S251" s="222"/>
      <c r="T251" s="1070"/>
      <c r="U251" s="169"/>
    </row>
    <row r="252" spans="1:21" s="1" customFormat="1" ht="35.25" customHeight="1" x14ac:dyDescent="0.2">
      <c r="A252" s="173" t="s">
        <v>503</v>
      </c>
      <c r="B252" s="280" t="s">
        <v>504</v>
      </c>
      <c r="C252" s="625"/>
      <c r="D252" s="626"/>
      <c r="E252" s="627"/>
      <c r="F252" s="628">
        <v>1</v>
      </c>
      <c r="G252" s="629">
        <v>5</v>
      </c>
      <c r="H252" s="184">
        <v>49.1</v>
      </c>
      <c r="I252" s="262">
        <v>49.2</v>
      </c>
      <c r="J252" s="171" t="s">
        <v>502</v>
      </c>
      <c r="K252" s="630">
        <v>66</v>
      </c>
      <c r="L252" s="184">
        <v>49.7</v>
      </c>
      <c r="M252" s="159">
        <v>49.65</v>
      </c>
      <c r="N252" s="181">
        <v>2</v>
      </c>
      <c r="O252" s="186"/>
      <c r="P252" s="147"/>
      <c r="Q252" s="148"/>
      <c r="R252" s="149"/>
      <c r="S252" s="222"/>
      <c r="T252" s="1070"/>
      <c r="U252" s="169"/>
    </row>
    <row r="253" spans="1:21" s="1" customFormat="1" ht="35.25" customHeight="1" thickBot="1" x14ac:dyDescent="0.25">
      <c r="A253" s="251" t="s">
        <v>271</v>
      </c>
      <c r="B253" s="251" t="s">
        <v>505</v>
      </c>
      <c r="C253" s="631"/>
      <c r="D253" s="632"/>
      <c r="E253" s="633"/>
      <c r="F253" s="634">
        <v>1</v>
      </c>
      <c r="G253" s="635">
        <v>5</v>
      </c>
      <c r="H253" s="636">
        <v>49.1</v>
      </c>
      <c r="I253" s="637">
        <v>49.2</v>
      </c>
      <c r="J253" s="634" t="s">
        <v>502</v>
      </c>
      <c r="K253" s="635">
        <v>65</v>
      </c>
      <c r="L253" s="636">
        <v>49.7</v>
      </c>
      <c r="M253" s="188">
        <v>49.6</v>
      </c>
      <c r="N253" s="160">
        <v>1.4</v>
      </c>
      <c r="O253" s="270"/>
      <c r="P253" s="147"/>
      <c r="Q253" s="148"/>
      <c r="R253" s="149"/>
      <c r="S253" s="222"/>
      <c r="T253" s="1070"/>
      <c r="U253" s="169"/>
    </row>
    <row r="254" spans="1:21" s="1" customFormat="1" ht="35.25" customHeight="1" x14ac:dyDescent="0.2">
      <c r="A254" s="420" t="s">
        <v>506</v>
      </c>
      <c r="B254" s="420" t="s">
        <v>507</v>
      </c>
      <c r="C254" s="638"/>
      <c r="D254" s="639"/>
      <c r="E254" s="640"/>
      <c r="F254" s="126">
        <v>2</v>
      </c>
      <c r="G254" s="641">
        <v>10</v>
      </c>
      <c r="H254" s="642">
        <v>49.1</v>
      </c>
      <c r="I254" s="643">
        <v>49.2</v>
      </c>
      <c r="J254" s="126" t="s">
        <v>508</v>
      </c>
      <c r="K254" s="641">
        <v>60</v>
      </c>
      <c r="L254" s="642">
        <v>49.7</v>
      </c>
      <c r="M254" s="177">
        <v>49.6</v>
      </c>
      <c r="N254" s="137">
        <v>1.1000000000000001</v>
      </c>
      <c r="O254" s="644"/>
      <c r="P254" s="147"/>
      <c r="Q254" s="148"/>
      <c r="R254" s="149"/>
      <c r="S254" s="222"/>
      <c r="T254" s="1070"/>
      <c r="U254" s="645"/>
    </row>
    <row r="255" spans="1:21" s="1" customFormat="1" ht="35.25" customHeight="1" x14ac:dyDescent="0.2">
      <c r="A255" s="182" t="s">
        <v>244</v>
      </c>
      <c r="B255" s="182" t="s">
        <v>509</v>
      </c>
      <c r="C255" s="646"/>
      <c r="D255" s="647"/>
      <c r="E255" s="648"/>
      <c r="F255" s="156">
        <v>2</v>
      </c>
      <c r="G255" s="649">
        <v>10</v>
      </c>
      <c r="H255" s="158">
        <v>49.1</v>
      </c>
      <c r="I255" s="262">
        <v>49.2</v>
      </c>
      <c r="J255" s="156" t="s">
        <v>508</v>
      </c>
      <c r="K255" s="649">
        <v>59</v>
      </c>
      <c r="L255" s="158">
        <v>49.7</v>
      </c>
      <c r="M255" s="159">
        <v>49.6</v>
      </c>
      <c r="N255" s="160">
        <v>1.5</v>
      </c>
      <c r="O255" s="624"/>
      <c r="P255" s="147"/>
      <c r="Q255" s="148"/>
      <c r="R255" s="149"/>
      <c r="S255" s="222"/>
      <c r="T255" s="1070"/>
      <c r="U255" s="645"/>
    </row>
    <row r="256" spans="1:21" ht="36" customHeight="1" thickBot="1" x14ac:dyDescent="0.25">
      <c r="A256" s="201" t="s">
        <v>240</v>
      </c>
      <c r="B256" s="650" t="s">
        <v>510</v>
      </c>
      <c r="C256" s="651"/>
      <c r="D256" s="652"/>
      <c r="E256" s="653"/>
      <c r="F256" s="162">
        <v>2</v>
      </c>
      <c r="G256" s="654">
        <v>10</v>
      </c>
      <c r="H256" s="164">
        <v>49.1</v>
      </c>
      <c r="I256" s="414">
        <v>49.2</v>
      </c>
      <c r="J256" s="162" t="s">
        <v>508</v>
      </c>
      <c r="K256" s="654">
        <v>58</v>
      </c>
      <c r="L256" s="164">
        <v>49.7</v>
      </c>
      <c r="M256" s="165">
        <v>49.65</v>
      </c>
      <c r="N256" s="315">
        <v>3.5</v>
      </c>
      <c r="O256" s="376"/>
      <c r="P256" s="147"/>
      <c r="Q256" s="148"/>
      <c r="R256" s="149"/>
      <c r="S256" s="222"/>
      <c r="T256" s="1070"/>
      <c r="U256" s="645"/>
    </row>
    <row r="257" spans="1:21" ht="26.25" customHeight="1" x14ac:dyDescent="0.2">
      <c r="A257" s="980" t="s">
        <v>511</v>
      </c>
      <c r="B257" s="121" t="s">
        <v>512</v>
      </c>
      <c r="C257" s="619"/>
      <c r="D257" s="620"/>
      <c r="E257" s="621"/>
      <c r="F257" s="143">
        <v>3</v>
      </c>
      <c r="G257" s="622">
        <v>15</v>
      </c>
      <c r="H257" s="145">
        <v>49.1</v>
      </c>
      <c r="I257" s="655">
        <v>49.1</v>
      </c>
      <c r="J257" s="171" t="s">
        <v>513</v>
      </c>
      <c r="K257" s="622">
        <v>52</v>
      </c>
      <c r="L257" s="145">
        <v>49.7</v>
      </c>
      <c r="M257" s="177">
        <v>49.6</v>
      </c>
      <c r="N257" s="979">
        <v>1.3</v>
      </c>
      <c r="O257" s="644"/>
      <c r="P257" s="147"/>
      <c r="Q257" s="148"/>
      <c r="R257" s="149"/>
      <c r="S257" s="222"/>
      <c r="T257" s="1070"/>
      <c r="U257" s="169"/>
    </row>
    <row r="258" spans="1:21" ht="21" customHeight="1" x14ac:dyDescent="0.2">
      <c r="A258" s="981"/>
      <c r="B258" s="173" t="s">
        <v>514</v>
      </c>
      <c r="C258" s="656"/>
      <c r="D258" s="657"/>
      <c r="E258" s="658"/>
      <c r="F258" s="156">
        <v>3</v>
      </c>
      <c r="G258" s="649">
        <v>15</v>
      </c>
      <c r="H258" s="158">
        <v>49.1</v>
      </c>
      <c r="I258" s="655">
        <v>49.1</v>
      </c>
      <c r="J258" s="171" t="s">
        <v>513</v>
      </c>
      <c r="K258" s="649">
        <v>51</v>
      </c>
      <c r="L258" s="184">
        <v>49.7</v>
      </c>
      <c r="M258" s="159">
        <v>49.6</v>
      </c>
      <c r="N258" s="907"/>
      <c r="O258" s="953"/>
      <c r="P258" s="147"/>
      <c r="Q258" s="148"/>
      <c r="R258" s="149"/>
      <c r="S258" s="222"/>
      <c r="T258" s="1070"/>
      <c r="U258" s="169"/>
    </row>
    <row r="259" spans="1:21" ht="21" customHeight="1" x14ac:dyDescent="0.2">
      <c r="A259" s="981"/>
      <c r="B259" s="173" t="s">
        <v>515</v>
      </c>
      <c r="C259" s="656"/>
      <c r="D259" s="657"/>
      <c r="E259" s="658"/>
      <c r="F259" s="156">
        <v>3</v>
      </c>
      <c r="G259" s="649">
        <v>15</v>
      </c>
      <c r="H259" s="158">
        <v>49.1</v>
      </c>
      <c r="I259" s="655">
        <v>49.1</v>
      </c>
      <c r="J259" s="171" t="s">
        <v>513</v>
      </c>
      <c r="K259" s="649">
        <v>50</v>
      </c>
      <c r="L259" s="184">
        <v>49.7</v>
      </c>
      <c r="M259" s="159">
        <v>49.6</v>
      </c>
      <c r="N259" s="907"/>
      <c r="O259" s="950"/>
      <c r="P259" s="147"/>
      <c r="Q259" s="148"/>
      <c r="R259" s="149"/>
      <c r="S259" s="222"/>
      <c r="T259" s="1058"/>
      <c r="U259" s="103"/>
    </row>
    <row r="260" spans="1:21" ht="21" customHeight="1" x14ac:dyDescent="0.2">
      <c r="A260" s="981"/>
      <c r="B260" s="173" t="s">
        <v>516</v>
      </c>
      <c r="C260" s="656"/>
      <c r="D260" s="657"/>
      <c r="E260" s="658"/>
      <c r="F260" s="156">
        <v>3</v>
      </c>
      <c r="G260" s="649">
        <v>15</v>
      </c>
      <c r="H260" s="158">
        <v>49.1</v>
      </c>
      <c r="I260" s="655">
        <v>49.1</v>
      </c>
      <c r="J260" s="171" t="s">
        <v>513</v>
      </c>
      <c r="K260" s="649">
        <v>49</v>
      </c>
      <c r="L260" s="184">
        <v>49.7</v>
      </c>
      <c r="M260" s="159">
        <v>49.6</v>
      </c>
      <c r="N260" s="907"/>
      <c r="O260" s="950"/>
      <c r="P260" s="147"/>
      <c r="Q260" s="148"/>
      <c r="R260" s="149"/>
      <c r="S260" s="222"/>
      <c r="T260" s="1058"/>
      <c r="U260" s="103"/>
    </row>
    <row r="261" spans="1:21" ht="23.25" customHeight="1" x14ac:dyDescent="0.2">
      <c r="A261" s="981"/>
      <c r="B261" s="173" t="s">
        <v>517</v>
      </c>
      <c r="C261" s="656"/>
      <c r="D261" s="657"/>
      <c r="E261" s="658"/>
      <c r="F261" s="156">
        <v>3</v>
      </c>
      <c r="G261" s="649">
        <v>15</v>
      </c>
      <c r="H261" s="158">
        <v>49.1</v>
      </c>
      <c r="I261" s="655">
        <v>49.1</v>
      </c>
      <c r="J261" s="171" t="s">
        <v>513</v>
      </c>
      <c r="K261" s="649">
        <v>48</v>
      </c>
      <c r="L261" s="184">
        <v>49.7</v>
      </c>
      <c r="M261" s="159">
        <v>49.6</v>
      </c>
      <c r="N261" s="907"/>
      <c r="O261" s="950"/>
      <c r="P261" s="147"/>
      <c r="Q261" s="148"/>
      <c r="R261" s="149"/>
      <c r="S261" s="222"/>
      <c r="T261" s="1058"/>
      <c r="U261" s="103"/>
    </row>
    <row r="262" spans="1:21" ht="23.25" customHeight="1" x14ac:dyDescent="0.2">
      <c r="A262" s="981"/>
      <c r="B262" s="173" t="s">
        <v>518</v>
      </c>
      <c r="C262" s="656"/>
      <c r="D262" s="657"/>
      <c r="E262" s="658"/>
      <c r="F262" s="156">
        <v>3</v>
      </c>
      <c r="G262" s="649">
        <v>15</v>
      </c>
      <c r="H262" s="158">
        <v>49.1</v>
      </c>
      <c r="I262" s="655">
        <v>49.1</v>
      </c>
      <c r="J262" s="171" t="s">
        <v>513</v>
      </c>
      <c r="K262" s="649">
        <v>47</v>
      </c>
      <c r="L262" s="184">
        <v>49.7</v>
      </c>
      <c r="M262" s="159">
        <v>49.6</v>
      </c>
      <c r="N262" s="907"/>
      <c r="O262" s="950"/>
      <c r="P262" s="147"/>
      <c r="Q262" s="148"/>
      <c r="R262" s="149"/>
      <c r="S262" s="222"/>
      <c r="T262" s="1058"/>
      <c r="U262" s="103"/>
    </row>
    <row r="263" spans="1:21" ht="24" customHeight="1" x14ac:dyDescent="0.2">
      <c r="A263" s="981"/>
      <c r="B263" s="173" t="s">
        <v>519</v>
      </c>
      <c r="C263" s="656"/>
      <c r="D263" s="657"/>
      <c r="E263" s="658"/>
      <c r="F263" s="156">
        <v>3</v>
      </c>
      <c r="G263" s="649">
        <v>15</v>
      </c>
      <c r="H263" s="158">
        <v>49.1</v>
      </c>
      <c r="I263" s="655">
        <v>49.1</v>
      </c>
      <c r="J263" s="171" t="s">
        <v>513</v>
      </c>
      <c r="K263" s="649">
        <v>46</v>
      </c>
      <c r="L263" s="184">
        <v>49.7</v>
      </c>
      <c r="M263" s="159">
        <v>49.6</v>
      </c>
      <c r="N263" s="907"/>
      <c r="O263" s="950"/>
      <c r="P263" s="147"/>
      <c r="Q263" s="148"/>
      <c r="R263" s="149"/>
      <c r="S263" s="222"/>
      <c r="T263" s="1058"/>
      <c r="U263" s="103"/>
    </row>
    <row r="264" spans="1:21" ht="27" customHeight="1" x14ac:dyDescent="0.2">
      <c r="A264" s="981"/>
      <c r="B264" s="173" t="s">
        <v>520</v>
      </c>
      <c r="C264" s="656"/>
      <c r="D264" s="657"/>
      <c r="E264" s="658"/>
      <c r="F264" s="156">
        <v>3</v>
      </c>
      <c r="G264" s="649">
        <v>15</v>
      </c>
      <c r="H264" s="158">
        <v>49.1</v>
      </c>
      <c r="I264" s="655">
        <v>49.1</v>
      </c>
      <c r="J264" s="171" t="s">
        <v>513</v>
      </c>
      <c r="K264" s="649">
        <v>45</v>
      </c>
      <c r="L264" s="184">
        <v>49.7</v>
      </c>
      <c r="M264" s="159">
        <v>49.6</v>
      </c>
      <c r="N264" s="907"/>
      <c r="O264" s="950"/>
      <c r="P264" s="147"/>
      <c r="Q264" s="148"/>
      <c r="R264" s="149"/>
      <c r="S264" s="222"/>
      <c r="T264" s="1058"/>
      <c r="U264" s="103"/>
    </row>
    <row r="265" spans="1:21" ht="26.25" customHeight="1" x14ac:dyDescent="0.2">
      <c r="A265" s="985"/>
      <c r="B265" s="173" t="s">
        <v>521</v>
      </c>
      <c r="C265" s="656"/>
      <c r="D265" s="657"/>
      <c r="E265" s="658"/>
      <c r="F265" s="156">
        <v>3</v>
      </c>
      <c r="G265" s="649">
        <v>15</v>
      </c>
      <c r="H265" s="158">
        <v>49.1</v>
      </c>
      <c r="I265" s="655">
        <v>49.1</v>
      </c>
      <c r="J265" s="171" t="s">
        <v>513</v>
      </c>
      <c r="K265" s="649">
        <v>44</v>
      </c>
      <c r="L265" s="184">
        <v>49.7</v>
      </c>
      <c r="M265" s="659">
        <v>49.6</v>
      </c>
      <c r="N265" s="908"/>
      <c r="O265" s="945"/>
      <c r="P265" s="147"/>
      <c r="Q265" s="148"/>
      <c r="R265" s="149"/>
      <c r="S265" s="222"/>
      <c r="T265" s="1058"/>
      <c r="U265" s="103"/>
    </row>
    <row r="266" spans="1:21" s="1" customFormat="1" ht="35.25" customHeight="1" x14ac:dyDescent="0.2">
      <c r="A266" s="173" t="s">
        <v>501</v>
      </c>
      <c r="B266" s="280" t="s">
        <v>420</v>
      </c>
      <c r="C266" s="631"/>
      <c r="D266" s="632"/>
      <c r="E266" s="633"/>
      <c r="F266" s="156">
        <v>3</v>
      </c>
      <c r="G266" s="649">
        <v>15</v>
      </c>
      <c r="H266" s="158">
        <v>49.1</v>
      </c>
      <c r="I266" s="262">
        <v>49.1</v>
      </c>
      <c r="J266" s="171" t="s">
        <v>513</v>
      </c>
      <c r="K266" s="649">
        <v>43</v>
      </c>
      <c r="L266" s="184">
        <v>49.7</v>
      </c>
      <c r="M266" s="159">
        <v>49.65</v>
      </c>
      <c r="N266" s="181">
        <v>2.2999999999999998</v>
      </c>
      <c r="O266" s="624" t="s">
        <v>421</v>
      </c>
      <c r="P266" s="147"/>
      <c r="Q266" s="148"/>
      <c r="R266" s="149"/>
      <c r="S266" s="222"/>
      <c r="T266" s="1058"/>
      <c r="U266" s="103"/>
    </row>
    <row r="267" spans="1:21" ht="55.5" customHeight="1" thickBot="1" x14ac:dyDescent="0.25">
      <c r="A267" s="201" t="s">
        <v>522</v>
      </c>
      <c r="B267" s="201" t="s">
        <v>523</v>
      </c>
      <c r="C267" s="660"/>
      <c r="D267" s="661"/>
      <c r="E267" s="662"/>
      <c r="F267" s="189">
        <v>3</v>
      </c>
      <c r="G267" s="372">
        <v>15</v>
      </c>
      <c r="H267" s="191">
        <v>49.1</v>
      </c>
      <c r="I267" s="655">
        <v>49.1</v>
      </c>
      <c r="J267" s="189" t="s">
        <v>524</v>
      </c>
      <c r="K267" s="372">
        <v>38</v>
      </c>
      <c r="L267" s="191">
        <v>49.7</v>
      </c>
      <c r="M267" s="663">
        <v>49.65</v>
      </c>
      <c r="N267" s="208">
        <v>3.8</v>
      </c>
      <c r="O267" s="313"/>
      <c r="P267" s="147"/>
      <c r="Q267" s="148"/>
      <c r="R267" s="149"/>
      <c r="S267" s="222"/>
      <c r="T267" s="1070"/>
      <c r="U267" s="169"/>
    </row>
    <row r="268" spans="1:21" s="1" customFormat="1" ht="39" customHeight="1" x14ac:dyDescent="0.25">
      <c r="A268" s="121" t="s">
        <v>525</v>
      </c>
      <c r="B268" s="121" t="s">
        <v>526</v>
      </c>
      <c r="C268" s="664"/>
      <c r="D268" s="665"/>
      <c r="E268" s="666"/>
      <c r="F268" s="143">
        <v>4</v>
      </c>
      <c r="G268" s="622">
        <v>20</v>
      </c>
      <c r="H268" s="145">
        <v>49.1</v>
      </c>
      <c r="I268" s="623">
        <v>49.2</v>
      </c>
      <c r="J268" s="143" t="s">
        <v>225</v>
      </c>
      <c r="K268" s="622">
        <v>33</v>
      </c>
      <c r="L268" s="145">
        <v>49.7</v>
      </c>
      <c r="M268" s="146">
        <v>49.65</v>
      </c>
      <c r="N268" s="137">
        <v>3.9</v>
      </c>
      <c r="O268" s="361"/>
      <c r="P268" s="147"/>
      <c r="Q268" s="148"/>
      <c r="R268" s="149"/>
      <c r="S268" s="222"/>
      <c r="T268" s="1070"/>
      <c r="U268" s="169"/>
    </row>
    <row r="269" spans="1:21" ht="42.75" customHeight="1" thickBot="1" x14ac:dyDescent="0.3">
      <c r="A269" s="173" t="s">
        <v>527</v>
      </c>
      <c r="B269" s="475" t="s">
        <v>528</v>
      </c>
      <c r="C269" s="667"/>
      <c r="D269" s="668"/>
      <c r="E269" s="669"/>
      <c r="F269" s="189">
        <v>4</v>
      </c>
      <c r="G269" s="372">
        <v>20</v>
      </c>
      <c r="H269" s="191">
        <v>49.1</v>
      </c>
      <c r="I269" s="670">
        <v>49.2</v>
      </c>
      <c r="J269" s="189" t="s">
        <v>208</v>
      </c>
      <c r="K269" s="372">
        <v>28</v>
      </c>
      <c r="L269" s="191">
        <v>49.7</v>
      </c>
      <c r="M269" s="659">
        <v>49.6</v>
      </c>
      <c r="N269" s="208">
        <v>0.7</v>
      </c>
      <c r="O269" s="179"/>
      <c r="P269" s="147"/>
      <c r="Q269" s="148"/>
      <c r="R269" s="149"/>
      <c r="S269" s="222"/>
      <c r="T269" s="1070"/>
      <c r="U269" s="169"/>
    </row>
    <row r="270" spans="1:21" ht="36.75" customHeight="1" x14ac:dyDescent="0.2">
      <c r="A270" s="121" t="s">
        <v>529</v>
      </c>
      <c r="B270" s="121" t="s">
        <v>530</v>
      </c>
      <c r="C270" s="671"/>
      <c r="D270" s="672"/>
      <c r="E270" s="673"/>
      <c r="F270" s="143">
        <v>5</v>
      </c>
      <c r="G270" s="622">
        <v>25</v>
      </c>
      <c r="H270" s="145">
        <v>49.1</v>
      </c>
      <c r="I270" s="623">
        <v>49.2</v>
      </c>
      <c r="J270" s="143" t="s">
        <v>124</v>
      </c>
      <c r="K270" s="622"/>
      <c r="L270" s="145"/>
      <c r="M270" s="674"/>
      <c r="N270" s="137">
        <v>3</v>
      </c>
      <c r="O270" s="131" t="s">
        <v>531</v>
      </c>
      <c r="P270" s="147"/>
      <c r="Q270" s="148"/>
      <c r="R270" s="149"/>
      <c r="S270" s="222"/>
      <c r="T270" s="1070"/>
      <c r="U270" s="187"/>
    </row>
    <row r="271" spans="1:21" s="675" customFormat="1" ht="36.75" customHeight="1" x14ac:dyDescent="0.2">
      <c r="A271" s="182" t="s">
        <v>532</v>
      </c>
      <c r="B271" s="182" t="s">
        <v>528</v>
      </c>
      <c r="C271" s="676"/>
      <c r="D271" s="677"/>
      <c r="E271" s="678"/>
      <c r="F271" s="194">
        <v>5</v>
      </c>
      <c r="G271" s="195">
        <v>25</v>
      </c>
      <c r="H271" s="158">
        <v>49.1</v>
      </c>
      <c r="I271" s="262">
        <v>49.2</v>
      </c>
      <c r="J271" s="171" t="s">
        <v>208</v>
      </c>
      <c r="K271" s="630">
        <v>27</v>
      </c>
      <c r="L271" s="184">
        <v>49.7</v>
      </c>
      <c r="M271" s="679">
        <v>49.6</v>
      </c>
      <c r="N271" s="181">
        <v>0.4</v>
      </c>
      <c r="O271" s="179"/>
      <c r="P271" s="680"/>
      <c r="Q271" s="681"/>
      <c r="R271" s="682"/>
      <c r="S271" s="683"/>
      <c r="T271" s="1071"/>
      <c r="U271" s="684"/>
    </row>
    <row r="272" spans="1:21" s="1" customFormat="1" ht="36.75" customHeight="1" x14ac:dyDescent="0.2">
      <c r="A272" s="173" t="s">
        <v>533</v>
      </c>
      <c r="B272" s="173" t="s">
        <v>528</v>
      </c>
      <c r="C272" s="676"/>
      <c r="D272" s="677"/>
      <c r="E272" s="685"/>
      <c r="F272" s="628">
        <v>5</v>
      </c>
      <c r="G272" s="629">
        <v>25</v>
      </c>
      <c r="H272" s="184">
        <v>49.1</v>
      </c>
      <c r="I272" s="655">
        <v>49.2</v>
      </c>
      <c r="J272" s="171" t="s">
        <v>208</v>
      </c>
      <c r="K272" s="630">
        <v>26</v>
      </c>
      <c r="L272" s="184">
        <v>49.7</v>
      </c>
      <c r="M272" s="686">
        <v>49.6</v>
      </c>
      <c r="N272" s="166">
        <v>0.6</v>
      </c>
      <c r="O272" s="186"/>
      <c r="P272" s="147"/>
      <c r="Q272" s="148"/>
      <c r="R272" s="149"/>
      <c r="S272" s="222"/>
      <c r="T272" s="1070"/>
      <c r="U272" s="187"/>
    </row>
    <row r="273" spans="1:21" s="1" customFormat="1" ht="43.5" customHeight="1" thickBot="1" x14ac:dyDescent="0.25">
      <c r="A273" s="173" t="s">
        <v>534</v>
      </c>
      <c r="B273" s="475" t="s">
        <v>528</v>
      </c>
      <c r="C273" s="687"/>
      <c r="D273" s="688"/>
      <c r="E273" s="689"/>
      <c r="F273" s="171">
        <v>5</v>
      </c>
      <c r="G273" s="630">
        <v>25</v>
      </c>
      <c r="H273" s="184">
        <v>49.1</v>
      </c>
      <c r="I273" s="655">
        <v>49.2</v>
      </c>
      <c r="J273" s="189" t="s">
        <v>208</v>
      </c>
      <c r="K273" s="372">
        <v>25</v>
      </c>
      <c r="L273" s="191">
        <v>49.7</v>
      </c>
      <c r="M273" s="690">
        <v>49.6</v>
      </c>
      <c r="N273" s="166">
        <v>0.5</v>
      </c>
      <c r="O273" s="179"/>
      <c r="P273" s="147"/>
      <c r="Q273" s="148"/>
      <c r="R273" s="149"/>
      <c r="S273" s="222"/>
      <c r="T273" s="1070"/>
      <c r="U273" s="187"/>
    </row>
    <row r="274" spans="1:21" ht="46.5" customHeight="1" thickBot="1" x14ac:dyDescent="0.25">
      <c r="A274" s="691" t="s">
        <v>529</v>
      </c>
      <c r="B274" s="691" t="s">
        <v>535</v>
      </c>
      <c r="C274" s="692"/>
      <c r="D274" s="693"/>
      <c r="E274" s="694"/>
      <c r="F274" s="695">
        <v>6</v>
      </c>
      <c r="G274" s="696">
        <v>30</v>
      </c>
      <c r="H274" s="697">
        <v>49.1</v>
      </c>
      <c r="I274" s="698">
        <v>49.2</v>
      </c>
      <c r="J274" s="695" t="s">
        <v>124</v>
      </c>
      <c r="K274" s="696"/>
      <c r="L274" s="697"/>
      <c r="M274" s="699"/>
      <c r="N274" s="700">
        <v>4.5</v>
      </c>
      <c r="O274" s="701" t="s">
        <v>536</v>
      </c>
      <c r="P274" s="147"/>
      <c r="Q274" s="148"/>
      <c r="R274" s="149"/>
      <c r="S274" s="222"/>
      <c r="T274" s="1070"/>
      <c r="U274" s="187"/>
    </row>
    <row r="275" spans="1:21" ht="36" customHeight="1" x14ac:dyDescent="0.2">
      <c r="A275" s="121" t="s">
        <v>537</v>
      </c>
      <c r="B275" s="618" t="s">
        <v>538</v>
      </c>
      <c r="C275" s="702"/>
      <c r="D275" s="672"/>
      <c r="E275" s="673"/>
      <c r="F275" s="143">
        <v>7</v>
      </c>
      <c r="G275" s="622">
        <v>35</v>
      </c>
      <c r="H275" s="145">
        <v>49.1</v>
      </c>
      <c r="I275" s="623">
        <v>49.2</v>
      </c>
      <c r="J275" s="171" t="s">
        <v>198</v>
      </c>
      <c r="K275" s="630">
        <v>20</v>
      </c>
      <c r="L275" s="145">
        <v>49.7</v>
      </c>
      <c r="M275" s="159">
        <v>49.68</v>
      </c>
      <c r="N275" s="137">
        <v>0</v>
      </c>
      <c r="O275" s="361" t="s">
        <v>166</v>
      </c>
      <c r="P275" s="147"/>
      <c r="Q275" s="148"/>
      <c r="R275" s="149"/>
      <c r="S275" s="222"/>
      <c r="T275" s="1070"/>
      <c r="U275" s="169"/>
    </row>
    <row r="276" spans="1:21" ht="41.25" customHeight="1" x14ac:dyDescent="0.2">
      <c r="A276" s="182" t="s">
        <v>539</v>
      </c>
      <c r="B276" s="703" t="s">
        <v>540</v>
      </c>
      <c r="C276" s="704"/>
      <c r="D276" s="705"/>
      <c r="E276" s="706"/>
      <c r="F276" s="171">
        <v>7</v>
      </c>
      <c r="G276" s="630">
        <v>35</v>
      </c>
      <c r="H276" s="184">
        <v>49.1</v>
      </c>
      <c r="I276" s="262">
        <v>49.2</v>
      </c>
      <c r="J276" s="171" t="s">
        <v>198</v>
      </c>
      <c r="K276" s="630">
        <v>19</v>
      </c>
      <c r="L276" s="184">
        <v>49.7</v>
      </c>
      <c r="M276" s="159">
        <v>49.65</v>
      </c>
      <c r="N276" s="181">
        <v>1.7</v>
      </c>
      <c r="O276" s="249"/>
      <c r="P276" s="147"/>
      <c r="Q276" s="148"/>
      <c r="R276" s="149"/>
      <c r="S276" s="222"/>
      <c r="T276" s="1070"/>
      <c r="U276" s="169"/>
    </row>
    <row r="277" spans="1:21" s="1" customFormat="1" ht="43.5" customHeight="1" x14ac:dyDescent="0.2">
      <c r="A277" s="182" t="s">
        <v>413</v>
      </c>
      <c r="B277" s="707" t="s">
        <v>541</v>
      </c>
      <c r="C277" s="704"/>
      <c r="D277" s="705"/>
      <c r="E277" s="706"/>
      <c r="F277" s="171">
        <v>7</v>
      </c>
      <c r="G277" s="630">
        <v>35</v>
      </c>
      <c r="H277" s="184">
        <v>49.1</v>
      </c>
      <c r="I277" s="262">
        <v>49.2</v>
      </c>
      <c r="J277" s="171" t="s">
        <v>180</v>
      </c>
      <c r="K277" s="630">
        <v>14</v>
      </c>
      <c r="L277" s="184">
        <v>49.7</v>
      </c>
      <c r="M277" s="159">
        <v>49.65</v>
      </c>
      <c r="N277" s="181">
        <v>2.5</v>
      </c>
      <c r="O277" s="624"/>
      <c r="P277" s="147"/>
      <c r="Q277" s="148"/>
      <c r="R277" s="149"/>
      <c r="S277" s="222"/>
      <c r="T277" s="1070"/>
      <c r="U277" s="169"/>
    </row>
    <row r="278" spans="1:21" ht="27" customHeight="1" x14ac:dyDescent="0.2">
      <c r="A278" s="984" t="s">
        <v>542</v>
      </c>
      <c r="B278" s="173" t="s">
        <v>543</v>
      </c>
      <c r="C278" s="704"/>
      <c r="D278" s="705"/>
      <c r="E278" s="706"/>
      <c r="F278" s="171">
        <v>7</v>
      </c>
      <c r="G278" s="630">
        <v>35</v>
      </c>
      <c r="H278" s="184">
        <v>49.1</v>
      </c>
      <c r="I278" s="262">
        <v>49.1</v>
      </c>
      <c r="J278" s="171" t="s">
        <v>180</v>
      </c>
      <c r="K278" s="630">
        <v>13</v>
      </c>
      <c r="L278" s="184">
        <v>49.7</v>
      </c>
      <c r="M278" s="159">
        <v>49.6</v>
      </c>
      <c r="N278" s="906">
        <v>1</v>
      </c>
      <c r="O278" s="949"/>
      <c r="P278" s="147"/>
      <c r="Q278" s="148"/>
      <c r="R278" s="149"/>
      <c r="S278" s="222"/>
      <c r="T278" s="1070"/>
      <c r="U278" s="169"/>
    </row>
    <row r="279" spans="1:21" ht="24" customHeight="1" x14ac:dyDescent="0.2">
      <c r="A279" s="981"/>
      <c r="B279" s="173" t="s">
        <v>544</v>
      </c>
      <c r="C279" s="704"/>
      <c r="D279" s="705"/>
      <c r="E279" s="706"/>
      <c r="F279" s="171">
        <v>7</v>
      </c>
      <c r="G279" s="630">
        <v>35</v>
      </c>
      <c r="H279" s="184">
        <v>49.1</v>
      </c>
      <c r="I279" s="262">
        <v>49.1</v>
      </c>
      <c r="J279" s="171" t="s">
        <v>180</v>
      </c>
      <c r="K279" s="630">
        <v>12</v>
      </c>
      <c r="L279" s="184">
        <v>49.7</v>
      </c>
      <c r="M279" s="159">
        <v>49.6</v>
      </c>
      <c r="N279" s="907"/>
      <c r="O279" s="950"/>
      <c r="P279" s="147"/>
      <c r="Q279" s="148"/>
      <c r="R279" s="149"/>
      <c r="S279" s="222"/>
      <c r="T279" s="1058"/>
      <c r="U279" s="103"/>
    </row>
    <row r="280" spans="1:21" ht="25.5" customHeight="1" x14ac:dyDescent="0.2">
      <c r="A280" s="981"/>
      <c r="B280" s="173" t="s">
        <v>545</v>
      </c>
      <c r="C280" s="704"/>
      <c r="D280" s="705"/>
      <c r="E280" s="706"/>
      <c r="F280" s="171">
        <v>7</v>
      </c>
      <c r="G280" s="630">
        <v>35</v>
      </c>
      <c r="H280" s="184">
        <v>49.1</v>
      </c>
      <c r="I280" s="262">
        <v>49.1</v>
      </c>
      <c r="J280" s="171" t="s">
        <v>180</v>
      </c>
      <c r="K280" s="630">
        <v>11</v>
      </c>
      <c r="L280" s="184">
        <v>49.7</v>
      </c>
      <c r="M280" s="159">
        <v>49.6</v>
      </c>
      <c r="N280" s="907"/>
      <c r="O280" s="950"/>
      <c r="P280" s="147"/>
      <c r="Q280" s="148"/>
      <c r="R280" s="149"/>
      <c r="S280" s="222"/>
      <c r="T280" s="1058"/>
      <c r="U280" s="103"/>
    </row>
    <row r="281" spans="1:21" ht="24" customHeight="1" thickBot="1" x14ac:dyDescent="0.25">
      <c r="A281" s="1013"/>
      <c r="B281" s="475" t="s">
        <v>546</v>
      </c>
      <c r="C281" s="708"/>
      <c r="D281" s="709"/>
      <c r="E281" s="710"/>
      <c r="F281" s="189">
        <v>7</v>
      </c>
      <c r="G281" s="372">
        <v>35</v>
      </c>
      <c r="H281" s="191">
        <v>49.1</v>
      </c>
      <c r="I281" s="414">
        <v>49.1</v>
      </c>
      <c r="J281" s="189" t="s">
        <v>180</v>
      </c>
      <c r="K281" s="372">
        <v>10</v>
      </c>
      <c r="L281" s="191">
        <v>49.7</v>
      </c>
      <c r="M281" s="165">
        <v>49.6</v>
      </c>
      <c r="N281" s="925"/>
      <c r="O281" s="954"/>
      <c r="P281" s="147"/>
      <c r="Q281" s="148"/>
      <c r="R281" s="149"/>
      <c r="S281" s="222"/>
      <c r="T281" s="1058"/>
      <c r="U281" s="103"/>
    </row>
    <row r="282" spans="1:21" ht="51.75" customHeight="1" thickBot="1" x14ac:dyDescent="0.25">
      <c r="A282" s="121" t="s">
        <v>537</v>
      </c>
      <c r="B282" s="618" t="s">
        <v>547</v>
      </c>
      <c r="C282" s="702"/>
      <c r="D282" s="672"/>
      <c r="E282" s="673"/>
      <c r="F282" s="143">
        <v>8</v>
      </c>
      <c r="G282" s="622">
        <v>40</v>
      </c>
      <c r="H282" s="145">
        <v>49.1</v>
      </c>
      <c r="I282" s="623">
        <v>49.2</v>
      </c>
      <c r="J282" s="143" t="s">
        <v>124</v>
      </c>
      <c r="K282" s="622"/>
      <c r="L282" s="145"/>
      <c r="M282" s="674"/>
      <c r="N282" s="137">
        <v>5.5</v>
      </c>
      <c r="O282" s="711" t="s">
        <v>130</v>
      </c>
      <c r="P282" s="147"/>
      <c r="Q282" s="148"/>
      <c r="R282" s="149"/>
      <c r="S282" s="222"/>
      <c r="T282" s="1072"/>
      <c r="U282" s="712" t="s">
        <v>548</v>
      </c>
    </row>
    <row r="283" spans="1:21" s="1" customFormat="1" ht="61.5" customHeight="1" thickBot="1" x14ac:dyDescent="0.25">
      <c r="A283" s="201" t="s">
        <v>537</v>
      </c>
      <c r="B283" s="650" t="s">
        <v>549</v>
      </c>
      <c r="C283" s="708"/>
      <c r="D283" s="709"/>
      <c r="E283" s="710"/>
      <c r="F283" s="162">
        <v>8</v>
      </c>
      <c r="G283" s="654">
        <v>40</v>
      </c>
      <c r="H283" s="164">
        <v>49.1</v>
      </c>
      <c r="I283" s="414">
        <v>49.2</v>
      </c>
      <c r="J283" s="162" t="s">
        <v>124</v>
      </c>
      <c r="K283" s="654"/>
      <c r="L283" s="164"/>
      <c r="M283" s="713"/>
      <c r="N283" s="137">
        <v>4.5</v>
      </c>
      <c r="O283" s="714" t="s">
        <v>130</v>
      </c>
      <c r="P283" s="147"/>
      <c r="Q283" s="148"/>
      <c r="R283" s="363">
        <f>SUM(N251:N283)-N270-N274-N282-N283</f>
        <v>30.4</v>
      </c>
      <c r="S283" s="222" t="s">
        <v>550</v>
      </c>
      <c r="T283" s="1072"/>
      <c r="U283" s="712" t="s">
        <v>551</v>
      </c>
    </row>
    <row r="284" spans="1:21" ht="38.25" customHeight="1" thickBot="1" x14ac:dyDescent="0.3">
      <c r="A284" s="11"/>
      <c r="B284" s="11"/>
      <c r="C284" s="715"/>
      <c r="D284" s="715"/>
      <c r="E284" s="715"/>
      <c r="F284" s="93"/>
      <c r="G284" s="93"/>
      <c r="H284" s="93"/>
      <c r="I284" s="93"/>
      <c r="N284" s="716">
        <f>SUM(N251:N283)</f>
        <v>47.9</v>
      </c>
      <c r="O284" s="717" t="s">
        <v>552</v>
      </c>
      <c r="P284" s="680"/>
      <c r="Q284" s="681"/>
      <c r="R284" s="682"/>
      <c r="S284" s="683"/>
      <c r="T284" s="1073"/>
      <c r="U284" s="718" t="s">
        <v>553</v>
      </c>
    </row>
    <row r="285" spans="1:21" ht="27" customHeight="1" thickBot="1" x14ac:dyDescent="0.3">
      <c r="A285" s="1014" t="s">
        <v>554</v>
      </c>
      <c r="B285" s="1014"/>
      <c r="C285" s="1014"/>
      <c r="D285" s="1014"/>
      <c r="E285" s="1014"/>
      <c r="F285" s="860"/>
      <c r="G285" s="93"/>
      <c r="H285" s="93"/>
      <c r="I285" s="719" t="s">
        <v>39</v>
      </c>
      <c r="M285" s="720"/>
      <c r="N285" s="721"/>
      <c r="O285" s="722"/>
      <c r="P285" s="722"/>
      <c r="Q285" s="722"/>
      <c r="R285" s="723">
        <f>R283+R243</f>
        <v>184.89</v>
      </c>
      <c r="S285" s="724" t="s">
        <v>555</v>
      </c>
      <c r="T285" s="1074"/>
      <c r="U285" s="725"/>
    </row>
    <row r="286" spans="1:21" ht="27" customHeight="1" thickBot="1" x14ac:dyDescent="0.25">
      <c r="B286" s="1014"/>
      <c r="C286" s="1014"/>
      <c r="D286" s="1014"/>
      <c r="E286" s="1014"/>
      <c r="F286" s="860"/>
      <c r="G286" s="860"/>
      <c r="H286" s="1"/>
      <c r="I286" s="93"/>
      <c r="J286" s="719"/>
      <c r="L286" s="1015" t="s">
        <v>556</v>
      </c>
      <c r="M286" s="1016"/>
      <c r="N286" s="596">
        <f>N284*100/P6</f>
        <v>10.06</v>
      </c>
      <c r="O286" s="609"/>
      <c r="P286" s="726">
        <f>P6*10/100</f>
        <v>47.624000000000002</v>
      </c>
      <c r="Q286" s="727" t="s">
        <v>557</v>
      </c>
      <c r="R286" s="1"/>
      <c r="S286" s="1"/>
      <c r="T286" s="1075"/>
      <c r="U286" s="728"/>
    </row>
    <row r="287" spans="1:21" ht="19.5" customHeight="1" x14ac:dyDescent="0.25">
      <c r="A287" s="243"/>
      <c r="B287" s="170"/>
      <c r="C287" s="93"/>
      <c r="D287" s="93"/>
      <c r="E287" s="93"/>
      <c r="F287" s="729"/>
      <c r="G287" s="93"/>
      <c r="H287" s="93"/>
      <c r="I287" s="93"/>
      <c r="L287" s="23"/>
      <c r="M287" s="730"/>
      <c r="N287" s="731"/>
      <c r="O287" s="731"/>
      <c r="P287" s="732">
        <f>P286-N284</f>
        <v>-0.28000000000000003</v>
      </c>
      <c r="Q287" s="733" t="s">
        <v>16</v>
      </c>
      <c r="R287" s="733" t="s">
        <v>499</v>
      </c>
      <c r="S287" s="731"/>
      <c r="T287" s="1076"/>
      <c r="U287" s="734"/>
    </row>
    <row r="288" spans="1:21" ht="15.75" x14ac:dyDescent="0.2">
      <c r="A288" s="243"/>
      <c r="B288" s="243"/>
      <c r="C288" s="93"/>
      <c r="D288" s="93"/>
      <c r="E288" s="93"/>
      <c r="F288" s="729"/>
      <c r="G288" s="93"/>
      <c r="H288" s="93"/>
      <c r="I288" s="93"/>
      <c r="O288" s="609"/>
      <c r="P288" s="609"/>
      <c r="Q288" s="609"/>
      <c r="R288" s="609"/>
      <c r="S288" s="609"/>
      <c r="U288" s="617"/>
    </row>
    <row r="289" spans="1:21" ht="50.25" customHeight="1" x14ac:dyDescent="0.2">
      <c r="C289" s="93"/>
      <c r="D289" s="93"/>
      <c r="E289" s="93"/>
      <c r="F289" s="93"/>
      <c r="G289" s="93"/>
      <c r="H289" s="93"/>
      <c r="I289" s="93"/>
      <c r="O289" s="609"/>
      <c r="P289" s="609"/>
      <c r="Q289" s="609"/>
      <c r="R289" s="609"/>
      <c r="S289" s="609"/>
      <c r="U289" s="617"/>
    </row>
    <row r="290" spans="1:21" ht="19.5" customHeight="1" x14ac:dyDescent="0.2">
      <c r="C290" s="93"/>
      <c r="D290" s="93"/>
      <c r="E290" s="93"/>
      <c r="F290" s="93"/>
      <c r="G290" s="93"/>
      <c r="H290" s="93"/>
      <c r="N290" s="735"/>
      <c r="O290" s="736"/>
      <c r="P290" s="736"/>
      <c r="Q290" s="735"/>
      <c r="R290" s="737"/>
      <c r="S290" s="735"/>
    </row>
    <row r="291" spans="1:21" ht="18.75" customHeight="1" x14ac:dyDescent="0.25">
      <c r="C291" s="93"/>
      <c r="D291" s="93"/>
      <c r="E291" s="93"/>
      <c r="F291" s="93"/>
      <c r="G291" s="93"/>
      <c r="H291" s="93"/>
      <c r="M291" s="738"/>
      <c r="N291" s="739"/>
      <c r="O291" s="739"/>
      <c r="P291" s="740"/>
      <c r="Q291" s="740"/>
      <c r="R291" s="741"/>
      <c r="S291" s="740"/>
      <c r="T291" s="1077"/>
      <c r="U291" s="1"/>
    </row>
    <row r="292" spans="1:21" ht="18.75" customHeight="1" x14ac:dyDescent="0.25">
      <c r="C292" s="1"/>
      <c r="D292" s="1"/>
      <c r="E292" s="1"/>
      <c r="F292" s="1"/>
      <c r="G292" s="1"/>
      <c r="H292" s="1"/>
      <c r="N292" s="739"/>
      <c r="O292" s="739"/>
      <c r="P292" s="739"/>
      <c r="Q292" s="739"/>
      <c r="R292" s="739"/>
      <c r="S292" s="739"/>
      <c r="T292" s="1077"/>
    </row>
    <row r="293" spans="1:21" ht="18.75" customHeight="1" x14ac:dyDescent="0.25">
      <c r="A293" s="187"/>
      <c r="B293" s="187"/>
      <c r="C293" s="603"/>
      <c r="D293" s="603"/>
      <c r="E293" s="603"/>
      <c r="F293" s="601"/>
      <c r="G293" s="601"/>
      <c r="H293" s="601"/>
      <c r="N293" s="741"/>
      <c r="O293" s="739"/>
      <c r="P293" s="739"/>
      <c r="Q293" s="740"/>
      <c r="R293" s="739"/>
      <c r="S293" s="739"/>
      <c r="T293" s="1077"/>
      <c r="U293" s="552"/>
    </row>
    <row r="294" spans="1:21" ht="16.5" x14ac:dyDescent="0.25">
      <c r="A294" s="187"/>
      <c r="B294" s="187"/>
      <c r="C294" s="603"/>
      <c r="D294" s="603"/>
      <c r="E294" s="603"/>
      <c r="F294" s="601"/>
      <c r="G294" s="601"/>
      <c r="H294" s="742"/>
      <c r="M294" s="738"/>
      <c r="N294" s="739"/>
      <c r="O294" s="739"/>
      <c r="P294" s="739"/>
      <c r="Q294" s="739"/>
      <c r="R294" s="739"/>
      <c r="S294" s="740"/>
      <c r="T294" s="1077"/>
      <c r="U294" s="187"/>
    </row>
    <row r="295" spans="1:21" ht="16.5" x14ac:dyDescent="0.25">
      <c r="G295" s="1"/>
      <c r="H295" s="1"/>
      <c r="N295" s="739"/>
      <c r="O295" s="739"/>
      <c r="P295" s="739"/>
      <c r="Q295" s="739"/>
      <c r="R295" s="741"/>
      <c r="S295" s="739"/>
      <c r="T295" s="1077"/>
    </row>
    <row r="296" spans="1:21" s="1" customFormat="1" ht="16.5" x14ac:dyDescent="0.25">
      <c r="M296" s="23"/>
      <c r="N296" s="741"/>
      <c r="O296" s="739"/>
      <c r="P296" s="739"/>
      <c r="Q296" s="739"/>
      <c r="R296" s="741"/>
      <c r="S296" s="741"/>
      <c r="T296" s="1077"/>
      <c r="U296" s="66"/>
    </row>
    <row r="297" spans="1:21" ht="16.5" x14ac:dyDescent="0.25">
      <c r="G297" s="1"/>
      <c r="H297" s="1"/>
      <c r="N297" s="741"/>
      <c r="O297" s="739"/>
      <c r="P297" s="739"/>
      <c r="Q297" s="741"/>
      <c r="R297" s="741"/>
      <c r="S297" s="741"/>
      <c r="T297" s="1077"/>
    </row>
    <row r="298" spans="1:21" ht="16.5" x14ac:dyDescent="0.25">
      <c r="G298" s="1"/>
      <c r="H298" s="1"/>
      <c r="I298" s="1"/>
      <c r="N298" s="740"/>
      <c r="O298" s="740"/>
      <c r="P298" s="740"/>
      <c r="Q298" s="740"/>
      <c r="R298" s="740"/>
      <c r="S298" s="740"/>
      <c r="T298" s="1078"/>
    </row>
    <row r="299" spans="1:21" ht="16.5" x14ac:dyDescent="0.25">
      <c r="G299" s="1"/>
      <c r="H299" s="1"/>
      <c r="I299" s="1"/>
      <c r="N299" s="743"/>
      <c r="O299" s="743"/>
      <c r="P299" s="743"/>
      <c r="Q299" s="743"/>
      <c r="R299" s="743"/>
      <c r="S299" s="743"/>
      <c r="T299" s="1078"/>
    </row>
    <row r="300" spans="1:21" ht="16.5" x14ac:dyDescent="0.25">
      <c r="G300" s="1"/>
      <c r="H300" s="1"/>
      <c r="I300" s="1"/>
      <c r="N300" s="743"/>
      <c r="O300" s="743"/>
      <c r="P300" s="743"/>
      <c r="Q300" s="743"/>
      <c r="R300" s="743"/>
      <c r="S300" s="743"/>
      <c r="T300" s="1078"/>
    </row>
    <row r="301" spans="1:21" x14ac:dyDescent="0.2">
      <c r="G301" s="1"/>
      <c r="H301" s="1"/>
      <c r="I301" s="1"/>
    </row>
    <row r="302" spans="1:21" x14ac:dyDescent="0.2">
      <c r="G302" s="1"/>
      <c r="H302" s="1"/>
      <c r="I302" s="1"/>
    </row>
    <row r="303" spans="1:21" x14ac:dyDescent="0.2">
      <c r="G303" s="1"/>
      <c r="H303" s="1"/>
      <c r="I303" s="1"/>
    </row>
    <row r="304" spans="1:21" x14ac:dyDescent="0.2">
      <c r="G304" s="1"/>
      <c r="H304" s="1"/>
      <c r="I304" s="1"/>
    </row>
    <row r="305" spans="7:9" x14ac:dyDescent="0.2">
      <c r="G305" s="1"/>
      <c r="H305" s="1"/>
      <c r="I305" s="1"/>
    </row>
    <row r="306" spans="7:9" x14ac:dyDescent="0.2">
      <c r="G306" s="1"/>
      <c r="H306" s="1"/>
      <c r="I306" s="1"/>
    </row>
    <row r="307" spans="7:9" x14ac:dyDescent="0.2">
      <c r="G307" s="1"/>
      <c r="H307" s="1"/>
      <c r="I307" s="1"/>
    </row>
    <row r="308" spans="7:9" x14ac:dyDescent="0.2">
      <c r="G308" s="1"/>
      <c r="H308" s="1"/>
      <c r="I308" s="1"/>
    </row>
  </sheetData>
  <mergeCells count="149">
    <mergeCell ref="A278:A281"/>
    <mergeCell ref="N278:N281"/>
    <mergeCell ref="O278:O281"/>
    <mergeCell ref="A285:F285"/>
    <mergeCell ref="B286:G286"/>
    <mergeCell ref="L286:M286"/>
    <mergeCell ref="A250:O250"/>
    <mergeCell ref="P250:S250"/>
    <mergeCell ref="A257:A265"/>
    <mergeCell ref="N257:N265"/>
    <mergeCell ref="O258:O265"/>
    <mergeCell ref="K245:M245"/>
    <mergeCell ref="K246:M246"/>
    <mergeCell ref="K247:M247"/>
    <mergeCell ref="Q246:S246"/>
    <mergeCell ref="A234:A237"/>
    <mergeCell ref="N234:N237"/>
    <mergeCell ref="O234:O235"/>
    <mergeCell ref="O236:O237"/>
    <mergeCell ref="C219:C221"/>
    <mergeCell ref="D219:D221"/>
    <mergeCell ref="E219:E221"/>
    <mergeCell ref="A222:A231"/>
    <mergeCell ref="C222:C243"/>
    <mergeCell ref="D222:D243"/>
    <mergeCell ref="E222:E243"/>
    <mergeCell ref="N222:N231"/>
    <mergeCell ref="O222:O231"/>
    <mergeCell ref="A238:A240"/>
    <mergeCell ref="N238:N240"/>
    <mergeCell ref="O238:O240"/>
    <mergeCell ref="C208:C214"/>
    <mergeCell ref="D208:D214"/>
    <mergeCell ref="E208:E214"/>
    <mergeCell ref="A215:A216"/>
    <mergeCell ref="C215:C218"/>
    <mergeCell ref="D215:D218"/>
    <mergeCell ref="E215:E218"/>
    <mergeCell ref="C192:C198"/>
    <mergeCell ref="D192:D198"/>
    <mergeCell ref="E192:E198"/>
    <mergeCell ref="A196:A198"/>
    <mergeCell ref="C199:C207"/>
    <mergeCell ref="D199:D207"/>
    <mergeCell ref="E199:E207"/>
    <mergeCell ref="N204:N205"/>
    <mergeCell ref="U204:U205"/>
    <mergeCell ref="O176:O189"/>
    <mergeCell ref="N183:N189"/>
    <mergeCell ref="A166:A170"/>
    <mergeCell ref="C166:C171"/>
    <mergeCell ref="D166:D171"/>
    <mergeCell ref="E166:E171"/>
    <mergeCell ref="C172:C191"/>
    <mergeCell ref="D172:D191"/>
    <mergeCell ref="E172:E191"/>
    <mergeCell ref="A176:A189"/>
    <mergeCell ref="N176:N182"/>
    <mergeCell ref="A138:A143"/>
    <mergeCell ref="C138:C165"/>
    <mergeCell ref="D138:D165"/>
    <mergeCell ref="E138:E165"/>
    <mergeCell ref="N138:N143"/>
    <mergeCell ref="O138:O143"/>
    <mergeCell ref="A144:A153"/>
    <mergeCell ref="N144:N153"/>
    <mergeCell ref="O144:O153"/>
    <mergeCell ref="A130:A131"/>
    <mergeCell ref="N130:N131"/>
    <mergeCell ref="C133:C137"/>
    <mergeCell ref="D133:D137"/>
    <mergeCell ref="E133:E137"/>
    <mergeCell ref="C98:C108"/>
    <mergeCell ref="D98:D108"/>
    <mergeCell ref="E98:E108"/>
    <mergeCell ref="C109:C132"/>
    <mergeCell ref="D109:D132"/>
    <mergeCell ref="E109:E132"/>
    <mergeCell ref="A110:A114"/>
    <mergeCell ref="N110:N114"/>
    <mergeCell ref="O110:O114"/>
    <mergeCell ref="A115:A119"/>
    <mergeCell ref="N115:N119"/>
    <mergeCell ref="O115:O119"/>
    <mergeCell ref="A122:A125"/>
    <mergeCell ref="N122:N125"/>
    <mergeCell ref="O122:O125"/>
    <mergeCell ref="A86:A90"/>
    <mergeCell ref="N86:N90"/>
    <mergeCell ref="O86:O90"/>
    <mergeCell ref="A93:A97"/>
    <mergeCell ref="N93:N97"/>
    <mergeCell ref="O93:O97"/>
    <mergeCell ref="A78:A81"/>
    <mergeCell ref="N78:N81"/>
    <mergeCell ref="O78:O85"/>
    <mergeCell ref="A82:A85"/>
    <mergeCell ref="N82:N85"/>
    <mergeCell ref="A71:A77"/>
    <mergeCell ref="N71:N77"/>
    <mergeCell ref="O71:O77"/>
    <mergeCell ref="A56:A59"/>
    <mergeCell ref="C56:C97"/>
    <mergeCell ref="D56:D97"/>
    <mergeCell ref="E56:E97"/>
    <mergeCell ref="N56:N59"/>
    <mergeCell ref="A60:A68"/>
    <mergeCell ref="N60:N68"/>
    <mergeCell ref="O60:O68"/>
    <mergeCell ref="A69:A70"/>
    <mergeCell ref="N69:N70"/>
    <mergeCell ref="O69:O70"/>
    <mergeCell ref="C36:C55"/>
    <mergeCell ref="D36:D55"/>
    <mergeCell ref="E36:E55"/>
    <mergeCell ref="A38:A43"/>
    <mergeCell ref="N38:N43"/>
    <mergeCell ref="O38:O43"/>
    <mergeCell ref="A45:A55"/>
    <mergeCell ref="N45:N50"/>
    <mergeCell ref="O45:O50"/>
    <mergeCell ref="N51:N55"/>
    <mergeCell ref="O51:O55"/>
    <mergeCell ref="N22:N28"/>
    <mergeCell ref="O22:O28"/>
    <mergeCell ref="C14:C35"/>
    <mergeCell ref="D14:D35"/>
    <mergeCell ref="E14:E35"/>
    <mergeCell ref="A15:A35"/>
    <mergeCell ref="N15:N21"/>
    <mergeCell ref="O15:O21"/>
    <mergeCell ref="N29:N35"/>
    <mergeCell ref="O29:O35"/>
    <mergeCell ref="B5:F5"/>
    <mergeCell ref="B7:F7"/>
    <mergeCell ref="A10:A13"/>
    <mergeCell ref="B10:B13"/>
    <mergeCell ref="C10:E10"/>
    <mergeCell ref="F10:I10"/>
    <mergeCell ref="J10:M10"/>
    <mergeCell ref="N10:N13"/>
    <mergeCell ref="O10:O13"/>
    <mergeCell ref="P10:S13"/>
    <mergeCell ref="C11:C13"/>
    <mergeCell ref="D11:E11"/>
    <mergeCell ref="F11:F13"/>
    <mergeCell ref="G11:I11"/>
    <mergeCell ref="J11:J13"/>
    <mergeCell ref="K11:M11"/>
  </mergeCells>
  <pageMargins left="0.70866141732283472" right="0.70866141732283472" top="0.74803149606299213" bottom="0.74803149606299213" header="0.31496062992125984" footer="0.31496062992125984"/>
  <pageSetup paperSize="8" scale="57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1"/>
  <sheetViews>
    <sheetView view="pageBreakPreview" workbookViewId="0">
      <selection activeCell="C2" sqref="C2"/>
    </sheetView>
  </sheetViews>
  <sheetFormatPr defaultRowHeight="12.75" x14ac:dyDescent="0.2"/>
  <cols>
    <col min="1" max="2" width="9.140625" style="1"/>
    <col min="3" max="3" width="25.42578125" customWidth="1"/>
    <col min="4" max="4" width="17.85546875" customWidth="1"/>
    <col min="6" max="6" width="9.140625" style="1"/>
    <col min="7" max="7" width="13.5703125" hidden="1" customWidth="1"/>
    <col min="8" max="8" width="0" hidden="1" customWidth="1"/>
    <col min="9" max="9" width="27.140625" customWidth="1"/>
    <col min="10" max="10" width="24.28515625" customWidth="1"/>
    <col min="13" max="13" width="9.140625" style="1"/>
    <col min="14" max="14" width="11.5703125" hidden="1" customWidth="1"/>
    <col min="15" max="15" width="0" hidden="1" customWidth="1"/>
    <col min="17" max="18" width="0" hidden="1" customWidth="1"/>
  </cols>
  <sheetData>
    <row r="1" spans="2:22" ht="16.5" x14ac:dyDescent="0.25">
      <c r="C1" s="741" t="s">
        <v>558</v>
      </c>
      <c r="E1" s="74"/>
      <c r="F1" s="74"/>
      <c r="G1" s="1"/>
      <c r="H1" s="1"/>
      <c r="I1" s="1"/>
      <c r="J1" s="1"/>
      <c r="K1" s="1"/>
      <c r="L1" s="1"/>
      <c r="N1" s="1"/>
      <c r="P1" s="1"/>
      <c r="Q1" s="1"/>
      <c r="R1" s="1"/>
      <c r="S1" s="1"/>
      <c r="T1" s="1"/>
      <c r="U1" s="1"/>
      <c r="V1" s="1"/>
    </row>
    <row r="2" spans="2:22" s="1" customFormat="1" ht="16.5" x14ac:dyDescent="0.25">
      <c r="B2" s="74" t="s">
        <v>559</v>
      </c>
      <c r="C2" s="741"/>
      <c r="E2" s="74"/>
      <c r="F2" s="74"/>
    </row>
    <row r="3" spans="2:22" ht="15.75" customHeight="1" x14ac:dyDescent="0.25">
      <c r="C3" s="1017" t="s">
        <v>560</v>
      </c>
      <c r="D3" s="1018"/>
      <c r="E3" s="1018"/>
      <c r="F3" s="1018"/>
      <c r="G3" s="1018"/>
      <c r="H3" s="1"/>
      <c r="I3" s="1"/>
      <c r="J3" s="1017" t="s">
        <v>561</v>
      </c>
      <c r="K3" s="1019"/>
      <c r="L3" s="1019"/>
      <c r="M3" s="1019"/>
      <c r="N3" s="1019"/>
      <c r="P3" s="1"/>
      <c r="Q3" s="1017"/>
      <c r="R3" s="1018"/>
      <c r="S3" s="1018"/>
      <c r="T3" s="745"/>
      <c r="U3" s="1"/>
      <c r="V3" s="1"/>
    </row>
    <row r="4" spans="2:22" ht="21" customHeight="1" x14ac:dyDescent="0.2">
      <c r="C4" s="1018"/>
      <c r="D4" s="1018"/>
      <c r="E4" s="1018"/>
      <c r="F4" s="1018"/>
      <c r="G4" s="1018"/>
      <c r="H4" s="1"/>
      <c r="I4" s="1"/>
      <c r="J4" s="1019"/>
      <c r="K4" s="1019"/>
      <c r="L4" s="1019"/>
      <c r="M4" s="1019"/>
      <c r="N4" s="1019"/>
      <c r="P4" s="1"/>
      <c r="Q4" s="1018"/>
      <c r="R4" s="1018"/>
      <c r="S4" s="1018"/>
      <c r="T4" s="1"/>
      <c r="U4" s="1"/>
      <c r="V4" s="1"/>
    </row>
    <row r="5" spans="2:22" ht="13.5" customHeight="1" x14ac:dyDescent="0.2">
      <c r="C5" s="744"/>
      <c r="D5" s="744"/>
      <c r="E5" s="746"/>
      <c r="F5" s="746"/>
      <c r="G5" s="747">
        <v>721</v>
      </c>
      <c r="H5" s="1"/>
      <c r="I5" s="1"/>
      <c r="J5" s="744"/>
      <c r="K5" s="744"/>
      <c r="L5" s="746"/>
      <c r="M5" s="748"/>
      <c r="N5" s="747">
        <v>721</v>
      </c>
      <c r="O5" s="1"/>
      <c r="P5" s="1"/>
      <c r="Q5" s="1018"/>
      <c r="R5" s="1018"/>
      <c r="S5" s="1018"/>
      <c r="T5" s="1"/>
      <c r="U5" s="1"/>
      <c r="V5" s="1"/>
    </row>
    <row r="6" spans="2:22" x14ac:dyDescent="0.2">
      <c r="C6" s="749"/>
      <c r="D6" s="749"/>
      <c r="E6" s="750" t="s">
        <v>562</v>
      </c>
      <c r="F6" s="750"/>
      <c r="G6" s="750" t="s">
        <v>563</v>
      </c>
      <c r="H6" s="751" t="s">
        <v>564</v>
      </c>
      <c r="I6" s="1"/>
      <c r="J6" s="749"/>
      <c r="K6" s="752"/>
      <c r="L6" s="750" t="s">
        <v>562</v>
      </c>
      <c r="M6" s="753"/>
      <c r="N6" s="750" t="s">
        <v>563</v>
      </c>
      <c r="O6" s="751" t="s">
        <v>564</v>
      </c>
      <c r="P6" s="1"/>
      <c r="Q6" s="1"/>
      <c r="R6" s="1"/>
      <c r="S6" s="754"/>
      <c r="T6" s="754"/>
      <c r="U6" s="1"/>
      <c r="V6" s="1"/>
    </row>
    <row r="7" spans="2:22" x14ac:dyDescent="0.2">
      <c r="C7" s="755"/>
      <c r="D7" s="755"/>
      <c r="E7" s="755"/>
      <c r="F7" s="756"/>
      <c r="G7" s="757"/>
      <c r="H7" s="758"/>
      <c r="I7" s="1"/>
      <c r="J7" s="755"/>
      <c r="K7" s="756"/>
      <c r="L7" s="756"/>
      <c r="N7" s="759"/>
      <c r="O7" s="758"/>
      <c r="P7" s="1"/>
      <c r="Q7" s="1"/>
      <c r="R7" s="1"/>
      <c r="S7" s="1"/>
      <c r="T7" s="1"/>
      <c r="U7" s="1"/>
      <c r="V7" s="1"/>
    </row>
    <row r="8" spans="2:22" x14ac:dyDescent="0.2">
      <c r="B8" s="1" t="s">
        <v>565</v>
      </c>
      <c r="C8" s="760" t="s">
        <v>566</v>
      </c>
      <c r="D8" s="760" t="s">
        <v>567</v>
      </c>
      <c r="E8" s="761">
        <v>0.26</v>
      </c>
      <c r="F8" s="762"/>
      <c r="G8" s="762"/>
      <c r="H8" s="763"/>
      <c r="I8" s="1020" t="s">
        <v>568</v>
      </c>
      <c r="J8" s="760" t="s">
        <v>569</v>
      </c>
      <c r="K8" s="764" t="s">
        <v>567</v>
      </c>
      <c r="L8" s="765">
        <v>0.41</v>
      </c>
      <c r="M8" s="766"/>
      <c r="N8" s="765"/>
      <c r="O8" s="763"/>
      <c r="P8" s="1" t="s">
        <v>565</v>
      </c>
      <c r="Q8" s="1"/>
      <c r="R8" s="1"/>
      <c r="S8" s="610"/>
      <c r="T8" s="610"/>
      <c r="U8" s="1"/>
      <c r="V8" s="1"/>
    </row>
    <row r="9" spans="2:22" x14ac:dyDescent="0.2">
      <c r="C9" s="760"/>
      <c r="D9" s="760"/>
      <c r="E9" s="761"/>
      <c r="F9" s="762"/>
      <c r="G9" s="762"/>
      <c r="H9" s="763"/>
      <c r="I9" s="1020"/>
      <c r="J9" s="760"/>
      <c r="K9" s="764"/>
      <c r="L9" s="765"/>
      <c r="M9" s="767"/>
      <c r="N9" s="765"/>
      <c r="O9" s="763"/>
      <c r="P9" s="1"/>
      <c r="Q9" s="1"/>
      <c r="R9" s="1"/>
      <c r="S9" s="610"/>
      <c r="T9" s="610"/>
      <c r="U9" s="1"/>
      <c r="V9" s="1"/>
    </row>
    <row r="10" spans="2:22" x14ac:dyDescent="0.2">
      <c r="C10" s="760"/>
      <c r="D10" s="760" t="s">
        <v>570</v>
      </c>
      <c r="E10" s="761">
        <v>0.32</v>
      </c>
      <c r="F10" s="762"/>
      <c r="G10" s="762"/>
      <c r="H10" s="763"/>
      <c r="I10" s="1020"/>
      <c r="J10" s="760"/>
      <c r="K10" s="764" t="s">
        <v>570</v>
      </c>
      <c r="L10" s="765">
        <v>0.35</v>
      </c>
      <c r="M10" s="766"/>
      <c r="N10" s="765"/>
      <c r="O10" s="768">
        <f>L8+L10</f>
        <v>0.76</v>
      </c>
      <c r="P10" s="1"/>
      <c r="Q10" s="1"/>
      <c r="R10" s="1"/>
      <c r="S10" s="610"/>
      <c r="T10" s="610"/>
      <c r="U10" s="1"/>
      <c r="V10" s="1"/>
    </row>
    <row r="11" spans="2:22" x14ac:dyDescent="0.2">
      <c r="C11" s="760"/>
      <c r="D11" s="760"/>
      <c r="E11" s="761"/>
      <c r="F11" s="762"/>
      <c r="G11" s="762"/>
      <c r="H11" s="763"/>
      <c r="I11" s="1"/>
      <c r="J11" s="760"/>
      <c r="K11" s="764"/>
      <c r="L11" s="765"/>
      <c r="M11" s="767"/>
      <c r="N11" s="765"/>
      <c r="O11" s="763"/>
      <c r="P11" s="1"/>
      <c r="Q11" s="1"/>
      <c r="R11" s="1"/>
      <c r="S11" s="610"/>
      <c r="T11" s="610"/>
      <c r="U11" s="1"/>
      <c r="V11" s="1"/>
    </row>
    <row r="12" spans="2:22" x14ac:dyDescent="0.2">
      <c r="C12" s="760"/>
      <c r="D12" s="760"/>
      <c r="E12" s="761"/>
      <c r="F12" s="762"/>
      <c r="G12" s="762"/>
      <c r="H12" s="763"/>
      <c r="I12" s="1"/>
      <c r="J12" s="760" t="s">
        <v>571</v>
      </c>
      <c r="K12" s="764" t="s">
        <v>567</v>
      </c>
      <c r="L12" s="765">
        <v>0</v>
      </c>
      <c r="M12" s="767"/>
      <c r="N12" s="765"/>
      <c r="O12" s="768"/>
      <c r="P12" s="1" t="s">
        <v>572</v>
      </c>
      <c r="Q12" s="1"/>
      <c r="R12" s="1"/>
      <c r="S12" s="610"/>
      <c r="T12" s="610"/>
      <c r="U12" s="1"/>
      <c r="V12" s="1"/>
    </row>
    <row r="13" spans="2:22" x14ac:dyDescent="0.2">
      <c r="C13" s="760"/>
      <c r="D13" s="760"/>
      <c r="E13" s="761"/>
      <c r="F13" s="762"/>
      <c r="G13" s="762"/>
      <c r="H13" s="763"/>
      <c r="I13" s="1"/>
      <c r="J13" s="760"/>
      <c r="K13" s="764"/>
      <c r="L13" s="765"/>
      <c r="M13" s="767"/>
      <c r="N13" s="765"/>
      <c r="O13" s="763"/>
      <c r="P13" s="1"/>
      <c r="Q13" s="1"/>
      <c r="R13" s="1"/>
      <c r="S13" s="610"/>
      <c r="T13" s="610"/>
      <c r="U13" s="1"/>
      <c r="V13" s="1"/>
    </row>
    <row r="14" spans="2:22" x14ac:dyDescent="0.2">
      <c r="B14" s="1" t="s">
        <v>565</v>
      </c>
      <c r="C14" s="760" t="s">
        <v>573</v>
      </c>
      <c r="D14" s="760" t="s">
        <v>567</v>
      </c>
      <c r="E14" s="761">
        <v>0.33</v>
      </c>
      <c r="F14" s="762"/>
      <c r="G14" s="762"/>
      <c r="H14" s="768"/>
      <c r="I14" s="1"/>
      <c r="J14" s="760"/>
      <c r="K14" s="764" t="s">
        <v>570</v>
      </c>
      <c r="L14" s="765">
        <v>1.64</v>
      </c>
      <c r="M14" s="767"/>
      <c r="N14" s="765"/>
      <c r="O14" s="768">
        <f>L12+L14</f>
        <v>1.64</v>
      </c>
      <c r="P14" s="1"/>
      <c r="Q14" s="1"/>
      <c r="R14" s="1"/>
      <c r="S14" s="610"/>
      <c r="T14" s="610"/>
      <c r="U14" s="1"/>
      <c r="V14" s="1"/>
    </row>
    <row r="15" spans="2:22" x14ac:dyDescent="0.2">
      <c r="C15" s="760"/>
      <c r="D15" s="760"/>
      <c r="E15" s="761"/>
      <c r="F15" s="762"/>
      <c r="G15" s="762"/>
      <c r="H15" s="763"/>
      <c r="I15" s="1"/>
      <c r="J15" s="760"/>
      <c r="K15" s="764"/>
      <c r="L15" s="765"/>
      <c r="M15" s="767"/>
      <c r="N15" s="765"/>
      <c r="O15" s="763"/>
      <c r="P15" s="1"/>
      <c r="Q15" s="1"/>
      <c r="R15" s="1"/>
      <c r="S15" s="610"/>
      <c r="T15" s="610"/>
      <c r="U15" s="1"/>
      <c r="V15" s="1"/>
    </row>
    <row r="16" spans="2:22" x14ac:dyDescent="0.2">
      <c r="C16" s="760"/>
      <c r="D16" s="760" t="s">
        <v>570</v>
      </c>
      <c r="E16" s="761">
        <v>0.38</v>
      </c>
      <c r="F16" s="762"/>
      <c r="G16" s="762"/>
      <c r="H16" s="763"/>
      <c r="I16" s="1"/>
      <c r="J16" s="760" t="s">
        <v>574</v>
      </c>
      <c r="K16" s="764" t="s">
        <v>567</v>
      </c>
      <c r="L16" s="765">
        <v>0.49</v>
      </c>
      <c r="M16" s="767"/>
      <c r="N16" s="765"/>
      <c r="O16" s="763"/>
      <c r="P16" s="1" t="s">
        <v>572</v>
      </c>
      <c r="Q16" s="1"/>
      <c r="R16" s="1"/>
      <c r="S16" s="610"/>
      <c r="T16" s="610"/>
      <c r="U16" s="1"/>
      <c r="V16" s="1"/>
    </row>
    <row r="17" spans="2:22" x14ac:dyDescent="0.2">
      <c r="C17" s="760"/>
      <c r="D17" s="760"/>
      <c r="E17" s="761"/>
      <c r="F17" s="762"/>
      <c r="G17" s="762"/>
      <c r="H17" s="763"/>
      <c r="I17" s="1"/>
      <c r="J17" s="760"/>
      <c r="K17" s="764"/>
      <c r="L17" s="765"/>
      <c r="M17" s="767"/>
      <c r="N17" s="765"/>
      <c r="O17" s="763"/>
      <c r="P17" s="1"/>
      <c r="Q17" s="1"/>
      <c r="R17" s="1"/>
      <c r="S17" s="610"/>
      <c r="T17" s="610"/>
      <c r="U17" s="1"/>
      <c r="V17" s="1"/>
    </row>
    <row r="18" spans="2:22" x14ac:dyDescent="0.2">
      <c r="B18" s="1" t="s">
        <v>572</v>
      </c>
      <c r="C18" s="760" t="s">
        <v>575</v>
      </c>
      <c r="D18" s="760" t="s">
        <v>567</v>
      </c>
      <c r="E18" s="761">
        <v>0.08</v>
      </c>
      <c r="F18" s="769"/>
      <c r="G18" s="762"/>
      <c r="H18" s="768"/>
      <c r="I18" s="1">
        <v>1</v>
      </c>
      <c r="J18" s="760"/>
      <c r="K18" s="764" t="s">
        <v>570</v>
      </c>
      <c r="L18" s="765">
        <v>0.79</v>
      </c>
      <c r="M18" s="767"/>
      <c r="N18" s="765"/>
      <c r="O18" s="770">
        <f>L16+L18</f>
        <v>1.28</v>
      </c>
      <c r="Q18" s="771">
        <f>O10+O14+O18</f>
        <v>3.68</v>
      </c>
      <c r="R18" s="1"/>
      <c r="S18" s="610"/>
      <c r="T18" s="610"/>
      <c r="U18" s="1"/>
      <c r="V18" s="1"/>
    </row>
    <row r="19" spans="2:22" x14ac:dyDescent="0.2">
      <c r="C19" s="760"/>
      <c r="D19" s="760"/>
      <c r="E19" s="761"/>
      <c r="F19" s="762"/>
      <c r="G19" s="762"/>
      <c r="H19" s="763"/>
      <c r="I19" s="1"/>
      <c r="J19" s="760"/>
      <c r="K19" s="764"/>
      <c r="L19" s="765"/>
      <c r="M19" s="767"/>
      <c r="N19" s="765"/>
      <c r="O19" s="763"/>
      <c r="P19" s="1"/>
      <c r="Q19" s="1"/>
      <c r="R19" s="1"/>
      <c r="S19" s="610"/>
      <c r="T19" s="610"/>
      <c r="U19" s="1"/>
      <c r="V19" s="1"/>
    </row>
    <row r="20" spans="2:22" x14ac:dyDescent="0.2">
      <c r="B20" s="1" t="s">
        <v>565</v>
      </c>
      <c r="C20" s="760" t="s">
        <v>576</v>
      </c>
      <c r="D20" s="760" t="s">
        <v>567</v>
      </c>
      <c r="E20" s="761">
        <v>0.02</v>
      </c>
      <c r="F20" s="762"/>
      <c r="G20" s="762"/>
      <c r="H20" s="768"/>
      <c r="I20" s="1"/>
      <c r="J20" s="760" t="s">
        <v>577</v>
      </c>
      <c r="K20" s="764" t="s">
        <v>567</v>
      </c>
      <c r="L20" s="765">
        <v>0.16</v>
      </c>
      <c r="M20" s="767"/>
      <c r="N20" s="765"/>
      <c r="O20" s="763"/>
      <c r="P20" s="1" t="s">
        <v>572</v>
      </c>
      <c r="Q20" s="1"/>
      <c r="R20" s="1"/>
      <c r="S20" s="610"/>
      <c r="T20" s="610"/>
      <c r="U20" s="1"/>
      <c r="V20" s="1"/>
    </row>
    <row r="21" spans="2:22" x14ac:dyDescent="0.2">
      <c r="C21" s="760"/>
      <c r="D21" s="760"/>
      <c r="E21" s="761"/>
      <c r="F21" s="762"/>
      <c r="G21" s="762"/>
      <c r="H21" s="763"/>
      <c r="I21" s="1"/>
      <c r="J21" s="760"/>
      <c r="K21" s="764"/>
      <c r="L21" s="765"/>
      <c r="M21" s="767"/>
      <c r="N21" s="765"/>
      <c r="O21" s="763"/>
      <c r="P21" s="1"/>
      <c r="Q21" s="1"/>
      <c r="R21" s="1"/>
      <c r="S21" s="610"/>
      <c r="T21" s="610"/>
      <c r="U21" s="1"/>
      <c r="V21" s="1"/>
    </row>
    <row r="22" spans="2:22" x14ac:dyDescent="0.2">
      <c r="C22" s="760"/>
      <c r="D22" s="760" t="s">
        <v>570</v>
      </c>
      <c r="E22" s="761">
        <v>0.14000000000000001</v>
      </c>
      <c r="F22" s="762"/>
      <c r="G22" s="762"/>
      <c r="H22" s="763"/>
      <c r="I22" s="1"/>
      <c r="J22" s="760" t="s">
        <v>578</v>
      </c>
      <c r="K22" s="764" t="s">
        <v>567</v>
      </c>
      <c r="L22" s="765">
        <v>0.31</v>
      </c>
      <c r="M22" s="766"/>
      <c r="N22" s="765"/>
      <c r="O22" s="763"/>
      <c r="P22" s="1" t="s">
        <v>572</v>
      </c>
      <c r="Q22" s="1"/>
      <c r="R22" s="1"/>
      <c r="S22" s="610"/>
      <c r="T22" s="610"/>
      <c r="U22" s="1"/>
      <c r="V22" s="1"/>
    </row>
    <row r="23" spans="2:22" x14ac:dyDescent="0.2">
      <c r="C23" s="760"/>
      <c r="D23" s="760"/>
      <c r="E23" s="761"/>
      <c r="F23" s="762"/>
      <c r="G23" s="762"/>
      <c r="H23" s="763"/>
      <c r="I23" s="1"/>
      <c r="J23" s="760"/>
      <c r="K23" s="764"/>
      <c r="L23" s="765"/>
      <c r="M23" s="766"/>
      <c r="N23" s="765"/>
      <c r="O23" s="763"/>
      <c r="P23" s="1"/>
      <c r="Q23" s="1"/>
      <c r="R23" s="1"/>
      <c r="S23" s="610"/>
      <c r="T23" s="610"/>
      <c r="U23" s="1"/>
      <c r="V23" s="1"/>
    </row>
    <row r="24" spans="2:22" x14ac:dyDescent="0.2">
      <c r="B24" s="1" t="s">
        <v>572</v>
      </c>
      <c r="C24" s="760" t="s">
        <v>579</v>
      </c>
      <c r="D24" s="760" t="s">
        <v>570</v>
      </c>
      <c r="E24" s="761">
        <v>0.12</v>
      </c>
      <c r="F24" s="762"/>
      <c r="G24" s="762"/>
      <c r="H24" s="763"/>
      <c r="I24" s="1"/>
      <c r="J24" s="760"/>
      <c r="K24" s="764" t="s">
        <v>570</v>
      </c>
      <c r="L24" s="765">
        <v>0.72</v>
      </c>
      <c r="M24" s="766"/>
      <c r="N24" s="765"/>
      <c r="O24" s="768">
        <f>L20+L22+L24</f>
        <v>1.19</v>
      </c>
      <c r="Q24" s="772">
        <v>3.4</v>
      </c>
      <c r="R24" s="1" t="s">
        <v>580</v>
      </c>
      <c r="S24" s="610"/>
      <c r="T24" s="610"/>
      <c r="U24" s="1"/>
      <c r="V24" s="1"/>
    </row>
    <row r="25" spans="2:22" x14ac:dyDescent="0.2">
      <c r="C25" s="773"/>
      <c r="D25" s="773"/>
      <c r="E25" s="774"/>
      <c r="F25" s="775"/>
      <c r="G25" s="775"/>
      <c r="H25" s="776"/>
      <c r="I25" s="1"/>
      <c r="J25" s="773"/>
      <c r="K25" s="777"/>
      <c r="L25" s="778"/>
      <c r="M25" s="779"/>
      <c r="N25" s="777"/>
      <c r="O25" s="776"/>
      <c r="P25" s="1"/>
      <c r="Q25" s="1"/>
      <c r="R25" s="1"/>
      <c r="S25" s="90"/>
      <c r="T25" s="90"/>
      <c r="U25" s="1"/>
      <c r="V25" s="1"/>
    </row>
    <row r="26" spans="2:22" x14ac:dyDescent="0.2">
      <c r="C26" s="749" t="s">
        <v>581</v>
      </c>
      <c r="D26" s="749"/>
      <c r="E26" s="780">
        <f>(E14+E16)+E18+(E20+E22)+E24</f>
        <v>1.07</v>
      </c>
      <c r="F26" s="781"/>
      <c r="G26" s="781">
        <f>(G14+G16)+G18+(G20+G22)+G24</f>
        <v>0</v>
      </c>
      <c r="H26" s="781">
        <f>(H14+H16)+H18+(H20+H22)+H24</f>
        <v>0</v>
      </c>
      <c r="I26" s="1"/>
      <c r="J26" s="749" t="s">
        <v>581</v>
      </c>
      <c r="K26" s="752"/>
      <c r="L26" s="782">
        <f t="shared" ref="L26:O26" si="0">(L8+L10)+(L12+L14)+(L16+L18)+L20+(L22+L24)</f>
        <v>4.87</v>
      </c>
      <c r="M26" s="783"/>
      <c r="N26" s="782">
        <f t="shared" si="0"/>
        <v>0</v>
      </c>
      <c r="O26" s="782">
        <f t="shared" si="0"/>
        <v>4.87</v>
      </c>
      <c r="P26" s="1"/>
      <c r="Q26" s="1"/>
      <c r="R26" s="1"/>
      <c r="S26" s="784"/>
      <c r="T26" s="784"/>
      <c r="U26" s="1"/>
      <c r="V26" s="1"/>
    </row>
    <row r="27" spans="2:22" x14ac:dyDescent="0.2">
      <c r="C27" s="1"/>
      <c r="D27" s="1"/>
      <c r="E27" s="551"/>
      <c r="F27" s="785"/>
      <c r="G27" s="785"/>
      <c r="H27" s="611"/>
      <c r="I27" s="1"/>
      <c r="J27" s="551"/>
      <c r="K27" s="551"/>
      <c r="L27" s="786"/>
      <c r="M27" s="109"/>
      <c r="N27" s="785"/>
      <c r="O27" s="611"/>
      <c r="P27" s="1"/>
      <c r="Q27" s="1"/>
      <c r="R27" s="1"/>
      <c r="S27" s="1"/>
      <c r="T27" s="1"/>
      <c r="U27" s="1"/>
      <c r="V27" s="1"/>
    </row>
    <row r="28" spans="2:22" x14ac:dyDescent="0.2">
      <c r="C28" s="787" t="s">
        <v>582</v>
      </c>
      <c r="D28" s="788"/>
      <c r="E28" s="89">
        <f t="shared" ref="E28:G28" si="1">E26/2</f>
        <v>0.54</v>
      </c>
      <c r="F28" s="89"/>
      <c r="G28" s="89">
        <f t="shared" si="1"/>
        <v>0</v>
      </c>
      <c r="H28" s="89">
        <f>H26/2</f>
        <v>0</v>
      </c>
      <c r="I28" s="1"/>
      <c r="J28" s="789" t="s">
        <v>583</v>
      </c>
      <c r="K28" s="107"/>
      <c r="L28" s="790">
        <f t="shared" ref="L28:N28" si="2">L26/2</f>
        <v>2.44</v>
      </c>
      <c r="M28" s="791"/>
      <c r="N28" s="790">
        <f t="shared" si="2"/>
        <v>0</v>
      </c>
      <c r="O28" s="790">
        <f>O26/2</f>
        <v>2.44</v>
      </c>
      <c r="P28" s="1"/>
      <c r="Q28" s="792"/>
      <c r="R28" s="1"/>
      <c r="S28" s="793"/>
      <c r="T28" s="794"/>
      <c r="U28" s="1"/>
      <c r="V28" s="1"/>
    </row>
    <row r="29" spans="2:22" x14ac:dyDescent="0.2">
      <c r="C29" s="795" t="s">
        <v>584</v>
      </c>
      <c r="D29" s="796"/>
      <c r="E29" s="89">
        <f>E26/2</f>
        <v>0.54</v>
      </c>
      <c r="F29" s="89"/>
      <c r="G29" s="89">
        <f>G26/2</f>
        <v>0</v>
      </c>
      <c r="H29" s="89">
        <f>H26/2</f>
        <v>0</v>
      </c>
      <c r="I29" s="1"/>
      <c r="J29" s="797" t="s">
        <v>585</v>
      </c>
      <c r="K29" s="749"/>
      <c r="L29" s="781">
        <f>L26/2</f>
        <v>2.44</v>
      </c>
      <c r="M29" s="798"/>
      <c r="N29" s="781">
        <f t="shared" ref="N29:O29" si="3">N26/2</f>
        <v>0</v>
      </c>
      <c r="O29" s="781">
        <f t="shared" si="3"/>
        <v>2.44</v>
      </c>
      <c r="P29" s="1"/>
      <c r="Q29" s="792"/>
      <c r="R29" s="1"/>
      <c r="S29" s="793"/>
      <c r="T29" s="794"/>
      <c r="U29" s="1"/>
      <c r="V29" s="1"/>
    </row>
    <row r="30" spans="2:22" x14ac:dyDescent="0.2">
      <c r="C30" s="1"/>
      <c r="D30" s="1"/>
      <c r="E30" s="1"/>
      <c r="G30" s="1"/>
      <c r="H30" s="799" t="e">
        <f>E28*G5/E5</f>
        <v>#DIV/0!</v>
      </c>
      <c r="I30" s="1"/>
      <c r="J30" s="1"/>
      <c r="K30" s="1"/>
      <c r="L30" s="1"/>
      <c r="N30" s="1"/>
      <c r="O30" t="e">
        <f>L28*N5/L5</f>
        <v>#DIV/0!</v>
      </c>
      <c r="P30" s="1"/>
      <c r="Q30" s="1"/>
      <c r="R30" s="1"/>
      <c r="S30" s="1"/>
      <c r="T30" s="1"/>
      <c r="U30" s="1"/>
      <c r="V30" s="1"/>
    </row>
    <row r="31" spans="2:22" x14ac:dyDescent="0.2">
      <c r="C31" s="1"/>
      <c r="D31" s="1"/>
      <c r="E31" s="1"/>
      <c r="G31" s="1"/>
      <c r="H31" s="1"/>
      <c r="I31" s="1"/>
      <c r="J31" s="1"/>
      <c r="K31" s="1"/>
      <c r="L31" s="1"/>
      <c r="N31" s="1"/>
      <c r="P31" s="1"/>
      <c r="Q31" s="1"/>
      <c r="R31" s="1"/>
      <c r="S31" s="1"/>
      <c r="T31" s="1"/>
      <c r="U31" s="1"/>
      <c r="V31" s="1"/>
    </row>
    <row r="32" spans="2:22" x14ac:dyDescent="0.2">
      <c r="G32" s="74"/>
      <c r="H32" s="800">
        <v>0.6</v>
      </c>
      <c r="O32" s="800">
        <v>2</v>
      </c>
    </row>
    <row r="33" spans="8:15" x14ac:dyDescent="0.2">
      <c r="H33" s="800">
        <v>0.6</v>
      </c>
      <c r="O33" s="800">
        <v>2</v>
      </c>
    </row>
    <row r="34" spans="8:15" x14ac:dyDescent="0.2">
      <c r="H34" s="801">
        <f>H32+H33</f>
        <v>1.2</v>
      </c>
      <c r="O34" s="801">
        <f>O32+O33</f>
        <v>4</v>
      </c>
    </row>
    <row r="48" spans="8:15" x14ac:dyDescent="0.2">
      <c r="J48" s="802"/>
    </row>
    <row r="51" spans="14:14" x14ac:dyDescent="0.2">
      <c r="N51" s="74"/>
    </row>
  </sheetData>
  <mergeCells count="4">
    <mergeCell ref="C3:G4"/>
    <mergeCell ref="J3:N4"/>
    <mergeCell ref="Q3:S5"/>
    <mergeCell ref="I8:I10"/>
  </mergeCells>
  <pageMargins left="0.70866141732283472" right="0.70866141732283472" top="0.74803149606299213" bottom="0.74803149606299213" header="0.31496062992125984" footer="0.31496062992125984"/>
  <pageSetup paperSize="9" scale="6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6"/>
  <sheetViews>
    <sheetView view="pageBreakPreview" zoomScale="130" workbookViewId="0">
      <selection activeCell="C6" sqref="C6:C8"/>
    </sheetView>
  </sheetViews>
  <sheetFormatPr defaultRowHeight="12.75" x14ac:dyDescent="0.2"/>
  <cols>
    <col min="1" max="1" width="21.42578125" customWidth="1"/>
    <col min="2" max="2" width="16" customWidth="1"/>
    <col min="3" max="3" width="24" customWidth="1"/>
    <col min="4" max="4" width="20.5703125" customWidth="1"/>
  </cols>
  <sheetData>
    <row r="1" spans="1:7" ht="15.75" x14ac:dyDescent="0.25">
      <c r="A1" s="1"/>
      <c r="B1" s="1"/>
      <c r="C1" s="1"/>
      <c r="D1" s="1"/>
      <c r="E1" s="803"/>
      <c r="F1" s="803" t="s">
        <v>586</v>
      </c>
      <c r="G1" s="803"/>
    </row>
    <row r="2" spans="1:7" ht="15.75" x14ac:dyDescent="0.25">
      <c r="A2" s="1"/>
      <c r="B2" s="1"/>
      <c r="C2" s="1"/>
      <c r="D2" s="1"/>
      <c r="E2" s="1"/>
      <c r="F2" s="12" t="s">
        <v>587</v>
      </c>
      <c r="G2" s="12"/>
    </row>
    <row r="3" spans="1:7" ht="29.25" customHeight="1" x14ac:dyDescent="0.2">
      <c r="A3" s="1"/>
      <c r="B3" s="1021" t="s">
        <v>588</v>
      </c>
      <c r="C3" s="1021"/>
      <c r="D3" s="1021"/>
      <c r="E3" s="1021"/>
      <c r="F3" s="1"/>
      <c r="G3" s="1"/>
    </row>
    <row r="4" spans="1:7" x14ac:dyDescent="0.2">
      <c r="A4" s="1"/>
      <c r="B4" s="1021"/>
      <c r="C4" s="1021"/>
      <c r="D4" s="1021"/>
      <c r="E4" s="1021"/>
      <c r="F4" s="1"/>
      <c r="G4" s="1"/>
    </row>
    <row r="5" spans="1:7" x14ac:dyDescent="0.2">
      <c r="A5" s="1"/>
      <c r="B5" s="1"/>
      <c r="C5" s="1"/>
      <c r="D5" s="1"/>
      <c r="E5" s="1"/>
      <c r="F5" s="1"/>
      <c r="G5" s="1"/>
    </row>
    <row r="6" spans="1:7" ht="41.25" customHeight="1" x14ac:dyDescent="0.2">
      <c r="A6" s="1022" t="s">
        <v>589</v>
      </c>
      <c r="B6" s="1025" t="s">
        <v>590</v>
      </c>
      <c r="C6" s="1027" t="s">
        <v>591</v>
      </c>
      <c r="D6" s="1027" t="s">
        <v>592</v>
      </c>
      <c r="E6" s="1030" t="s">
        <v>593</v>
      </c>
      <c r="F6" s="1031"/>
      <c r="G6" s="1032"/>
    </row>
    <row r="7" spans="1:7" ht="38.25" customHeight="1" x14ac:dyDescent="0.2">
      <c r="A7" s="1023"/>
      <c r="B7" s="937"/>
      <c r="C7" s="1028"/>
      <c r="D7" s="1028"/>
      <c r="E7" s="1033"/>
      <c r="F7" s="1034"/>
      <c r="G7" s="1035"/>
    </row>
    <row r="8" spans="1:7" ht="54" customHeight="1" x14ac:dyDescent="0.2">
      <c r="A8" s="1024"/>
      <c r="B8" s="1026"/>
      <c r="C8" s="1029"/>
      <c r="D8" s="1029"/>
      <c r="E8" s="804" t="s">
        <v>594</v>
      </c>
      <c r="F8" s="805" t="s">
        <v>595</v>
      </c>
      <c r="G8" s="18" t="s">
        <v>596</v>
      </c>
    </row>
    <row r="9" spans="1:7" ht="15.75" x14ac:dyDescent="0.2">
      <c r="A9" s="806"/>
      <c r="B9" s="807"/>
      <c r="C9" s="808"/>
      <c r="D9" s="622"/>
      <c r="E9" s="809"/>
      <c r="F9" s="809"/>
      <c r="G9" s="810"/>
    </row>
    <row r="10" spans="1:7" ht="15.75" x14ac:dyDescent="0.2">
      <c r="A10" s="811"/>
      <c r="B10" s="812"/>
      <c r="C10" s="626"/>
      <c r="D10" s="649"/>
      <c r="E10" s="813"/>
      <c r="F10" s="813"/>
      <c r="G10" s="814"/>
    </row>
    <row r="11" spans="1:7" ht="15.75" x14ac:dyDescent="0.2">
      <c r="A11" s="811"/>
      <c r="B11" s="812"/>
      <c r="C11" s="626"/>
      <c r="D11" s="649"/>
      <c r="E11" s="813"/>
      <c r="F11" s="813"/>
      <c r="G11" s="814"/>
    </row>
    <row r="12" spans="1:7" ht="15.75" x14ac:dyDescent="0.2">
      <c r="A12" s="811"/>
      <c r="B12" s="812"/>
      <c r="C12" s="626"/>
      <c r="D12" s="649"/>
      <c r="E12" s="813"/>
      <c r="F12" s="813"/>
      <c r="G12" s="814"/>
    </row>
    <row r="13" spans="1:7" ht="15.75" x14ac:dyDescent="0.2">
      <c r="A13" s="811"/>
      <c r="B13" s="812"/>
      <c r="C13" s="626"/>
      <c r="D13" s="649"/>
      <c r="E13" s="813"/>
      <c r="F13" s="813"/>
      <c r="G13" s="814"/>
    </row>
    <row r="14" spans="1:7" ht="15.75" x14ac:dyDescent="0.2">
      <c r="A14" s="811"/>
      <c r="B14" s="812"/>
      <c r="C14" s="815"/>
      <c r="D14" s="649"/>
      <c r="E14" s="813"/>
      <c r="F14" s="813"/>
      <c r="G14" s="814"/>
    </row>
    <row r="15" spans="1:7" ht="15.75" x14ac:dyDescent="0.2">
      <c r="A15" s="811"/>
      <c r="B15" s="812"/>
      <c r="C15" s="626"/>
      <c r="D15" s="260"/>
      <c r="E15" s="813"/>
      <c r="F15" s="813"/>
      <c r="G15" s="814"/>
    </row>
    <row r="16" spans="1:7" ht="57" customHeight="1" x14ac:dyDescent="0.2">
      <c r="A16" s="816" t="s">
        <v>597</v>
      </c>
      <c r="B16" s="817"/>
      <c r="C16" s="626"/>
      <c r="D16" s="260"/>
      <c r="E16" s="813"/>
      <c r="F16" s="813"/>
      <c r="G16" s="814"/>
    </row>
  </sheetData>
  <mergeCells count="6">
    <mergeCell ref="B3:E4"/>
    <mergeCell ref="A6:A8"/>
    <mergeCell ref="B6:B8"/>
    <mergeCell ref="C6:C8"/>
    <mergeCell ref="D6:D8"/>
    <mergeCell ref="E6:G7"/>
  </mergeCells>
  <pageMargins left="0.7" right="0.7" top="0.75" bottom="0.75" header="0.3" footer="0.3"/>
  <pageSetup paperSize="9" scale="81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"/>
  <sheetViews>
    <sheetView tabSelected="1" view="pageBreakPreview" zoomScale="150" workbookViewId="0">
      <selection activeCell="B14" sqref="B14"/>
    </sheetView>
  </sheetViews>
  <sheetFormatPr defaultRowHeight="12.75" x14ac:dyDescent="0.2"/>
  <cols>
    <col min="1" max="1" width="18.5703125" style="1" customWidth="1"/>
    <col min="2" max="2" width="17" style="1" customWidth="1"/>
    <col min="3" max="3" width="17.5703125" style="1" customWidth="1"/>
    <col min="4" max="4" width="17.28515625" style="1" customWidth="1"/>
    <col min="5" max="5" width="27.140625" style="1" customWidth="1"/>
    <col min="6" max="16384" width="9.140625" style="1"/>
  </cols>
  <sheetData>
    <row r="1" spans="1:5" ht="12.75" customHeight="1" x14ac:dyDescent="0.2">
      <c r="B1" s="1036" t="s">
        <v>598</v>
      </c>
      <c r="C1" s="1037"/>
      <c r="D1" s="1037"/>
      <c r="E1" s="1037"/>
    </row>
    <row r="2" spans="1:5" ht="18.75" x14ac:dyDescent="0.2">
      <c r="B2" s="818"/>
      <c r="C2" s="818"/>
    </row>
    <row r="3" spans="1:5" ht="47.25" x14ac:dyDescent="0.2">
      <c r="A3" s="819" t="s">
        <v>599</v>
      </c>
      <c r="B3" s="701" t="s">
        <v>600</v>
      </c>
      <c r="C3" s="701" t="s">
        <v>601</v>
      </c>
      <c r="D3" s="820" t="s">
        <v>602</v>
      </c>
      <c r="E3" s="701" t="s">
        <v>603</v>
      </c>
    </row>
    <row r="4" spans="1:5" ht="110.25" x14ac:dyDescent="0.2">
      <c r="A4" s="821" t="s">
        <v>604</v>
      </c>
      <c r="B4" s="293" t="s">
        <v>605</v>
      </c>
      <c r="C4" s="161" t="s">
        <v>606</v>
      </c>
      <c r="D4" s="822" t="s">
        <v>607</v>
      </c>
      <c r="E4" s="823" t="s">
        <v>608</v>
      </c>
    </row>
    <row r="5" spans="1:5" ht="63" x14ac:dyDescent="0.2">
      <c r="A5" s="824" t="s">
        <v>609</v>
      </c>
      <c r="B5" s="479" t="s">
        <v>613</v>
      </c>
      <c r="C5" s="231" t="s">
        <v>554</v>
      </c>
      <c r="D5" s="825" t="s">
        <v>614</v>
      </c>
      <c r="E5" s="1086" t="s">
        <v>615</v>
      </c>
    </row>
  </sheetData>
  <mergeCells count="1">
    <mergeCell ref="B1:E1"/>
  </mergeCells>
  <hyperlinks>
    <hyperlink ref="E4" r:id="rId1"/>
    <hyperlink ref="E5" r:id="rId2"/>
  </hyperlinks>
  <pageMargins left="0.7" right="0.7" top="0.75" bottom="0.75" header="0.3" footer="0.3"/>
  <pageSetup paperSize="9" scale="83" orientation="portrait"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K25" sqref="K25"/>
    </sheetView>
  </sheetViews>
  <sheetFormatPr defaultRowHeight="12.75" x14ac:dyDescent="0.2"/>
  <sheetData/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5</vt:i4>
      </vt:variant>
    </vt:vector>
  </HeadingPairs>
  <TitlesOfParts>
    <vt:vector size="13" baseType="lpstr">
      <vt:lpstr>Титульный лист</vt:lpstr>
      <vt:lpstr>Раздел 1 </vt:lpstr>
      <vt:lpstr>Раздел 2 </vt:lpstr>
      <vt:lpstr>Раздел 3 </vt:lpstr>
      <vt:lpstr>Перераспределение </vt:lpstr>
      <vt:lpstr>Раздел 4 ПА</vt:lpstr>
      <vt:lpstr>Раздел 5</vt:lpstr>
      <vt:lpstr>Лист1</vt:lpstr>
      <vt:lpstr>'Перераспределение '!Область_печати</vt:lpstr>
      <vt:lpstr>'Раздел 1 '!Область_печати</vt:lpstr>
      <vt:lpstr>'Раздел 2 '!Область_печати</vt:lpstr>
      <vt:lpstr>'Раздел 3 '!Область_печати</vt:lpstr>
      <vt:lpstr>'Раздел 4 ПА'!Область_печати</vt:lpstr>
    </vt:vector>
  </TitlesOfParts>
  <Company>consultant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PROF-ParshikovaAA</dc:creator>
  <cp:lastModifiedBy>Колесова Наталья Евгеньевна</cp:lastModifiedBy>
  <cp:revision>17</cp:revision>
  <dcterms:created xsi:type="dcterms:W3CDTF">2009-02-19T08:13:09Z</dcterms:created>
  <dcterms:modified xsi:type="dcterms:W3CDTF">2024-08-09T11:29:00Z</dcterms:modified>
</cp:coreProperties>
</file>