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I8" i="3" l="1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7" i="3"/>
  <c r="K86" i="3" l="1"/>
  <c r="J86" i="3"/>
  <c r="I86" i="3"/>
  <c r="K84" i="3" l="1"/>
  <c r="J84" i="3"/>
  <c r="I84" i="3"/>
  <c r="K83" i="3"/>
  <c r="J83" i="3"/>
  <c r="I83" i="3"/>
  <c r="E84" i="3"/>
  <c r="D84" i="3"/>
  <c r="C84" i="3"/>
  <c r="E83" i="3"/>
  <c r="D83" i="3"/>
  <c r="C83" i="3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I89" i="3"/>
  <c r="I92" i="3" s="1"/>
  <c r="K88" i="3"/>
  <c r="K91" i="3" s="1"/>
  <c r="J88" i="3"/>
  <c r="J91" i="3" s="1"/>
  <c r="I88" i="3"/>
  <c r="I91" i="3" s="1"/>
  <c r="E86" i="3"/>
  <c r="E88" i="3" s="1"/>
  <c r="E91" i="3" s="1"/>
  <c r="D86" i="3"/>
  <c r="D88" i="3" s="1"/>
  <c r="D91" i="3" s="1"/>
  <c r="C86" i="3"/>
  <c r="C85" i="3"/>
  <c r="C90" i="3" s="1"/>
  <c r="J85" i="3"/>
  <c r="J90" i="3" s="1"/>
  <c r="J89" i="3"/>
  <c r="J92" i="3" s="1"/>
  <c r="M84" i="3"/>
  <c r="C89" i="3"/>
  <c r="C92" i="3" s="1"/>
  <c r="N84" i="3" l="1"/>
  <c r="I85" i="3"/>
  <c r="I90" i="3" s="1"/>
  <c r="N85" i="3"/>
  <c r="K89" i="3"/>
  <c r="K92" i="3" s="1"/>
  <c r="N83" i="3"/>
  <c r="M85" i="3"/>
  <c r="M83" i="3"/>
  <c r="E89" i="3"/>
  <c r="E92" i="3" s="1"/>
  <c r="I94" i="3"/>
  <c r="I93" i="3"/>
  <c r="J93" i="3"/>
  <c r="J94" i="3"/>
  <c r="C88" i="3"/>
  <c r="C91" i="3" s="1"/>
  <c r="C94" i="3" s="1"/>
  <c r="L89" i="3"/>
  <c r="K85" i="3"/>
  <c r="K90" i="3" s="1"/>
  <c r="D89" i="3"/>
  <c r="D92" i="3" s="1"/>
  <c r="D85" i="3"/>
  <c r="D90" i="3" s="1"/>
  <c r="F84" i="3"/>
  <c r="E85" i="3"/>
  <c r="E90" i="3" s="1"/>
  <c r="K94" i="3" l="1"/>
  <c r="E93" i="3"/>
  <c r="K93" i="3"/>
  <c r="D94" i="3"/>
  <c r="C93" i="3"/>
  <c r="D93" i="3"/>
  <c r="E94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<sst xmlns="http://schemas.openxmlformats.org/spreadsheetml/2006/main" count="246" uniqueCount="118">
  <si>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</si>
  <si>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</si>
  <si>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</si>
  <si>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</si>
  <si>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</si>
  <si>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</si>
  <si>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</si>
  <si>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</si>
  <si>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</si>
  <si>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</si>
  <si>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</si>
  <si>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</si>
  <si>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</si>
  <si>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</si>
  <si>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</si>
  <si>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</si>
  <si>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</si>
  <si>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</si>
  <si>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</si>
  <si>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</si>
  <si>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</si>
  <si>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</si>
  <si>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</si>
  <si>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</si>
  <si>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</si>
  <si>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</si>
  <si>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</si>
  <si>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</si>
  <si>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</si>
  <si>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</si>
  <si>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</si>
  <si>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</si>
  <si>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</si>
  <si>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</si>
  <si>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</si>
  <si>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</si>
  <si>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</si>
  <si>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</si>
  <si>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Устюжна</t>
  </si>
  <si>
    <t xml:space="preserve"> 0,4 Устюжна ТСН 1 ао RS</t>
  </si>
  <si>
    <t xml:space="preserve"> 0,4 Устюжна ТСН 2 ао RS</t>
  </si>
  <si>
    <t xml:space="preserve"> 0,4 Устюжна-Бытовое помещение ао RS</t>
  </si>
  <si>
    <t xml:space="preserve"> 10 Устюжна Т 1 ап RS</t>
  </si>
  <si>
    <t xml:space="preserve"> 10 Устюжна Т 2 ап RS</t>
  </si>
  <si>
    <t xml:space="preserve"> 10 Устюжна-Авангард ао RS</t>
  </si>
  <si>
    <t xml:space="preserve"> 10 Устюжна-Горсеть ао</t>
  </si>
  <si>
    <t xml:space="preserve"> 10 Устюжна-Горсеть ао RS</t>
  </si>
  <si>
    <t xml:space="preserve"> 10 Устюжна-з.д.ЖБИ ао</t>
  </si>
  <si>
    <t xml:space="preserve"> 10 Устюжна-з.д.ЖБИ ао RS</t>
  </si>
  <si>
    <t xml:space="preserve"> 10 Устюжна-Кр.Жуковец ао RS</t>
  </si>
  <si>
    <t xml:space="preserve"> 10 Устюжна-к.с.Соболево ао RS</t>
  </si>
  <si>
    <t xml:space="preserve"> 10 Устюжна-к.с.Степачево ао RS</t>
  </si>
  <si>
    <t xml:space="preserve"> 10 Устюжна-Самойлово ао RS</t>
  </si>
  <si>
    <t xml:space="preserve"> 10 Устюжна-Сафронцево ао RS</t>
  </si>
  <si>
    <t xml:space="preserve"> 10 Устюжна-Слуды ао RS</t>
  </si>
  <si>
    <t xml:space="preserve"> 10 Устюжна-СХТ ао RS</t>
  </si>
  <si>
    <t xml:space="preserve"> 10 Устюжна-Сырзавод ао</t>
  </si>
  <si>
    <t xml:space="preserve"> 10 Устюжна-Сырзавод ао RS</t>
  </si>
  <si>
    <t xml:space="preserve"> 110 Устюжна СОМВ ао RS</t>
  </si>
  <si>
    <t xml:space="preserve"> 110 Устюжна СОМВ ап RS</t>
  </si>
  <si>
    <t xml:space="preserve"> 110 Устюжна Т 1 ап RS</t>
  </si>
  <si>
    <t xml:space="preserve"> 110 Устюжна Т 2 ап RS</t>
  </si>
  <si>
    <t xml:space="preserve"> 110 Устюжна-Покровская ао RS</t>
  </si>
  <si>
    <t xml:space="preserve"> 110 Устюжна-Покровская ап RS</t>
  </si>
  <si>
    <t xml:space="preserve"> 110 Устюжна-Устюженская ао RS</t>
  </si>
  <si>
    <t xml:space="preserve"> 110 Устюжна-Устюженская ап RS</t>
  </si>
  <si>
    <t/>
  </si>
  <si>
    <t>реактивная энергия</t>
  </si>
  <si>
    <t xml:space="preserve"> 10 Никола Т 2 ап RS</t>
  </si>
  <si>
    <t xml:space="preserve"> 10 Мочала Т1 ап RS</t>
  </si>
  <si>
    <t xml:space="preserve"> 10 Подольская Т 1 ап RS</t>
  </si>
  <si>
    <t xml:space="preserve"> 10 Подольская Т 2 ап RS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</si>
  <si>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</si>
  <si>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</si>
  <si>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</si>
  <si>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</si>
  <si>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</si>
  <si>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</si>
  <si>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</si>
  <si>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</si>
  <si>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</si>
  <si>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</si>
  <si>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</si>
  <si>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</si>
  <si>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</si>
  <si>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</si>
  <si>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</si>
  <si>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</si>
  <si>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</si>
  <si>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</si>
  <si>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</si>
  <si>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</si>
  <si>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</si>
  <si>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</si>
  <si>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</si>
  <si>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</si>
  <si>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</si>
  <si>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</si>
  <si>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</si>
  <si>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</si>
  <si>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</si>
  <si>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</si>
  <si>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</si>
  <si>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</si>
  <si>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</si>
  <si>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</si>
  <si>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</si>
  <si>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</si>
  <si>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</si>
  <si>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</si>
  <si>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</si>
  <si>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</si>
  <si>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</si>
  <si>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</si>
  <si>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</si>
  <si>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</si>
  <si>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</si>
  <si>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Т-1,Т-2 16.12.2020 г. ПС Устюжна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</si>
</sst>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0" fillId="0" borderId="0" xfId="0" applyFill="1" applyBorder="1" applyAlignment="1"/>
    <xf numFmtId="0" fontId="13" fillId="0" borderId="3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4" fontId="0" fillId="0" borderId="0" xfId="0" applyNumberFormat="1" applyFill="1" applyBorder="1" applyAlignment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165" fontId="2" fillId="0" borderId="0" xfId="0" applyNumberFormat="1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  <xf numFmtId="0" fontId="13" fillId="0" borderId="0" xfId="0" applyFont="1" applyFill="1"/>
    <xf numFmtId="0" fontId="13" fillId="0" borderId="21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13" fillId="0" borderId="24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/>
    </xf>
    <xf numFmtId="4" fontId="14" fillId="0" borderId="26" xfId="0" applyNumberFormat="1" applyFont="1" applyFill="1" applyBorder="1" applyAlignment="1">
      <alignment horizontal="center" vertical="center"/>
    </xf>
    <xf numFmtId="166" fontId="0" fillId="0" borderId="0" xfId="0" applyNumberFormat="1" applyFill="1"/>
    <xf numFmtId="2" fontId="0" fillId="0" borderId="26" xfId="0" applyNumberFormat="1" applyFill="1" applyBorder="1" applyAlignment="1">
      <alignment horizontal="center" vertical="center"/>
    </xf>
    <xf numFmtId="4" fontId="0" fillId="0" borderId="0" xfId="0" applyNumberFormat="1" applyFill="1"/>
    <xf numFmtId="0" fontId="13" fillId="0" borderId="28" xfId="0" applyFont="1" applyFill="1" applyBorder="1" applyAlignment="1">
      <alignment horizontal="center" vertical="center" wrapText="1"/>
    </xf>
    <xf numFmtId="2" fontId="0" fillId="0" borderId="29" xfId="0" applyNumberForma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166" fontId="13" fillId="0" borderId="11" xfId="0" applyNumberFormat="1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left" vertical="center" wrapText="1"/>
    </xf>
    <xf numFmtId="166" fontId="13" fillId="0" borderId="29" xfId="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13" fillId="0" borderId="33" xfId="0" applyFont="1" applyFill="1" applyBorder="1" applyAlignment="1">
      <alignment horizontal="left" vertical="center" wrapText="1"/>
    </xf>
    <xf numFmtId="0" fontId="13" fillId="0" borderId="34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/>
    </xf>
    <xf numFmtId="0" fontId="0" fillId="0" borderId="0" xfId="0" applyFill="1" applyAlignment="1"/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0" borderId="31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left" vertical="center" wrapText="1"/>
    </xf>
    <xf numFmtId="0" fontId="13" fillId="0" borderId="36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center" wrapText="1"/>
    </xf>
    <xf numFmtId="0" fontId="13" fillId="0" borderId="2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X7" activePane="bottomRight" state="frozen"/>
      <selection pane="topRight" activeCell="B1" sqref="B1"/>
      <selection pane="bottomLeft" activeCell="A7" sqref="A7"/>
      <selection pane="bottomRight" activeCell="AC33" sqref="AC33"/>
    </sheetView>
  </sheetViews>
  <sheetFormatPr defaultRowHeight="12.75" x14ac:dyDescent="0.2"/>
  <cols>
    <col min="1" max="1" width="11.5703125" style="66" customWidth="1"/>
    <col min="2" max="29" width="18.7109375" style="65" customWidth="1"/>
    <col min="30" max="33" width="18.7109375" style="65" hidden="1" customWidth="1"/>
    <col min="34" max="34" width="12.140625" style="65" hidden="1" customWidth="1"/>
    <col min="35" max="35" width="12.42578125" style="65" hidden="1" customWidth="1"/>
    <col min="36" max="54" width="18.7109375" style="65" customWidth="1"/>
    <col min="55" max="16384" width="9.140625" style="66"/>
  </cols>
  <sheetData>
    <row r="1" spans="1:54" x14ac:dyDescent="0.2">
      <c r="A1" s="64"/>
    </row>
    <row r="2" spans="1:54" ht="25.5" x14ac:dyDescent="0.35">
      <c r="A2" s="64"/>
      <c r="B2" s="67" t="str">
        <f>'Время горизонтально'!E2</f>
        <v>Мощность по фидерам по часовым интервалам</v>
      </c>
    </row>
    <row r="3" spans="1:54" ht="15.75" x14ac:dyDescent="0.25">
      <c r="A3" s="64"/>
      <c r="B3" s="68" t="str">
        <f>IF(isOV="","",isOV)</f>
        <v/>
      </c>
    </row>
    <row r="4" spans="1:54" s="72" customFormat="1" ht="15.75" x14ac:dyDescent="0.25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1" t="s">
        <v>36</v>
      </c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</row>
    <row r="5" spans="1:54" s="75" customFormat="1" ht="16.5" thickBot="1" x14ac:dyDescent="0.3">
      <c r="A5" s="73" t="str">
        <f>IF(group="","",group)</f>
        <v>ПС 110 кВ Устюжна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74" t="s">
        <v>37</v>
      </c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</row>
    <row r="6" spans="1:54" s="80" customFormat="1" ht="35.25" customHeight="1" thickBot="1" x14ac:dyDescent="0.25">
      <c r="A6" s="76" t="s">
        <v>31</v>
      </c>
      <c r="B6" s="77" t="s">
        <v>39</v>
      </c>
      <c r="C6" s="77" t="s">
        <v>40</v>
      </c>
      <c r="D6" s="77" t="s">
        <v>41</v>
      </c>
      <c r="E6" s="77" t="s">
        <v>42</v>
      </c>
      <c r="F6" s="77" t="s">
        <v>43</v>
      </c>
      <c r="G6" s="77" t="s">
        <v>44</v>
      </c>
      <c r="H6" s="77" t="s">
        <v>45</v>
      </c>
      <c r="I6" s="77" t="s">
        <v>46</v>
      </c>
      <c r="J6" s="77" t="s">
        <v>47</v>
      </c>
      <c r="K6" s="77" t="s">
        <v>48</v>
      </c>
      <c r="L6" s="77" t="s">
        <v>49</v>
      </c>
      <c r="M6" s="77" t="s">
        <v>50</v>
      </c>
      <c r="N6" s="77" t="s">
        <v>51</v>
      </c>
      <c r="O6" s="77" t="s">
        <v>52</v>
      </c>
      <c r="P6" s="77" t="s">
        <v>53</v>
      </c>
      <c r="Q6" s="77" t="s">
        <v>54</v>
      </c>
      <c r="R6" s="77" t="s">
        <v>55</v>
      </c>
      <c r="S6" s="77" t="s">
        <v>56</v>
      </c>
      <c r="T6" s="77" t="s">
        <v>57</v>
      </c>
      <c r="U6" s="77" t="s">
        <v>58</v>
      </c>
      <c r="V6" s="77" t="s">
        <v>59</v>
      </c>
      <c r="W6" s="77" t="s">
        <v>60</v>
      </c>
      <c r="X6" s="77" t="s">
        <v>61</v>
      </c>
      <c r="Y6" s="77" t="s">
        <v>62</v>
      </c>
      <c r="Z6" s="77" t="s">
        <v>63</v>
      </c>
      <c r="AA6" s="77" t="s">
        <v>64</v>
      </c>
      <c r="AB6" s="78" t="s">
        <v>65</v>
      </c>
      <c r="AC6" s="79"/>
      <c r="AD6" s="77" t="s">
        <v>68</v>
      </c>
      <c r="AE6" s="77" t="s">
        <v>69</v>
      </c>
      <c r="AF6" s="77" t="s">
        <v>70</v>
      </c>
      <c r="AG6" s="77" t="s">
        <v>71</v>
      </c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</row>
    <row r="7" spans="1:54" x14ac:dyDescent="0.2">
      <c r="A7" s="81" t="s">
        <v>3</v>
      </c>
      <c r="B7" s="82">
        <v>6.96</v>
      </c>
      <c r="C7" s="82">
        <v>23.04</v>
      </c>
      <c r="D7" s="82">
        <v>1.234</v>
      </c>
      <c r="E7" s="82">
        <v>2928</v>
      </c>
      <c r="F7" s="82">
        <v>3874</v>
      </c>
      <c r="G7" s="82">
        <v>63.300000000000004</v>
      </c>
      <c r="H7" s="82">
        <v>1555.2</v>
      </c>
      <c r="I7" s="82">
        <v>1554.8</v>
      </c>
      <c r="J7" s="82">
        <v>2085.6</v>
      </c>
      <c r="K7" s="82">
        <v>2085</v>
      </c>
      <c r="L7" s="82">
        <v>251.55</v>
      </c>
      <c r="M7" s="82">
        <v>65</v>
      </c>
      <c r="N7" s="82">
        <v>275.60000000000002</v>
      </c>
      <c r="O7" s="82">
        <v>214.6</v>
      </c>
      <c r="P7" s="82">
        <v>669.80000000000007</v>
      </c>
      <c r="Q7" s="82">
        <v>317</v>
      </c>
      <c r="R7" s="82">
        <v>427.2</v>
      </c>
      <c r="S7" s="82">
        <v>854.4</v>
      </c>
      <c r="T7" s="82">
        <v>854.4</v>
      </c>
      <c r="U7" s="82">
        <v>0</v>
      </c>
      <c r="V7" s="82">
        <v>0</v>
      </c>
      <c r="W7" s="82">
        <v>3473.8</v>
      </c>
      <c r="X7" s="82">
        <v>4780.6000000000004</v>
      </c>
      <c r="Y7" s="82">
        <v>3550.8</v>
      </c>
      <c r="Z7" s="82">
        <v>0</v>
      </c>
      <c r="AA7" s="82">
        <v>0</v>
      </c>
      <c r="AB7" s="83">
        <v>12157.2</v>
      </c>
      <c r="AC7" s="84"/>
      <c r="AD7" s="82">
        <v>108.9</v>
      </c>
      <c r="AE7" s="82">
        <v>497.40000000000003</v>
      </c>
      <c r="AF7" s="82">
        <v>394.6</v>
      </c>
      <c r="AG7" s="82">
        <v>342.3</v>
      </c>
      <c r="AH7" s="65">
        <f>AD7+AE7</f>
        <v>606.30000000000007</v>
      </c>
      <c r="AI7" s="65">
        <f>AF7+AG7</f>
        <v>736.90000000000009</v>
      </c>
    </row>
    <row r="8" spans="1:54" x14ac:dyDescent="0.2">
      <c r="A8" s="85" t="s">
        <v>4</v>
      </c>
      <c r="B8" s="86">
        <v>7</v>
      </c>
      <c r="C8" s="86">
        <v>22.92</v>
      </c>
      <c r="D8" s="86">
        <v>1.1599999999999999</v>
      </c>
      <c r="E8" s="86">
        <v>2846</v>
      </c>
      <c r="F8" s="86">
        <v>3728</v>
      </c>
      <c r="G8" s="86">
        <v>67.8</v>
      </c>
      <c r="H8" s="86">
        <v>1504</v>
      </c>
      <c r="I8" s="86">
        <v>1504.4</v>
      </c>
      <c r="J8" s="86">
        <v>1982.4</v>
      </c>
      <c r="K8" s="86">
        <v>1982.4</v>
      </c>
      <c r="L8" s="86">
        <v>239.4</v>
      </c>
      <c r="M8" s="86">
        <v>64</v>
      </c>
      <c r="N8" s="86">
        <v>277.8</v>
      </c>
      <c r="O8" s="86">
        <v>201.4</v>
      </c>
      <c r="P8" s="86">
        <v>656.2</v>
      </c>
      <c r="Q8" s="86">
        <v>307</v>
      </c>
      <c r="R8" s="86">
        <v>415.2</v>
      </c>
      <c r="S8" s="86">
        <v>836.80000000000007</v>
      </c>
      <c r="T8" s="86">
        <v>836.80000000000007</v>
      </c>
      <c r="U8" s="86">
        <v>0</v>
      </c>
      <c r="V8" s="86">
        <v>0</v>
      </c>
      <c r="W8" s="86">
        <v>3385.8</v>
      </c>
      <c r="X8" s="86">
        <v>4611.2</v>
      </c>
      <c r="Y8" s="86">
        <v>3491.4</v>
      </c>
      <c r="Z8" s="86">
        <v>0</v>
      </c>
      <c r="AA8" s="86">
        <v>0</v>
      </c>
      <c r="AB8" s="87">
        <v>11847</v>
      </c>
      <c r="AC8" s="84"/>
      <c r="AD8" s="86">
        <v>105.9</v>
      </c>
      <c r="AE8" s="86">
        <v>491.40000000000003</v>
      </c>
      <c r="AF8" s="86">
        <v>383.40000000000003</v>
      </c>
      <c r="AG8" s="86">
        <v>334.2</v>
      </c>
      <c r="AH8" s="65">
        <f t="shared" ref="AH8:AH31" si="0">AD8+AE8</f>
        <v>597.30000000000007</v>
      </c>
      <c r="AI8" s="65">
        <f t="shared" ref="AI8:AI31" si="1">AF8+AG8</f>
        <v>717.6</v>
      </c>
    </row>
    <row r="9" spans="1:54" x14ac:dyDescent="0.2">
      <c r="A9" s="85" t="s">
        <v>5</v>
      </c>
      <c r="B9" s="86">
        <v>7</v>
      </c>
      <c r="C9" s="86">
        <v>23.080000000000002</v>
      </c>
      <c r="D9" s="86">
        <v>1.2350000000000001</v>
      </c>
      <c r="E9" s="86">
        <v>2824</v>
      </c>
      <c r="F9" s="86">
        <v>3642</v>
      </c>
      <c r="G9" s="86">
        <v>65.900000000000006</v>
      </c>
      <c r="H9" s="86">
        <v>1496.8</v>
      </c>
      <c r="I9" s="86">
        <v>1496.8</v>
      </c>
      <c r="J9" s="86">
        <v>1940.4</v>
      </c>
      <c r="K9" s="86">
        <v>1939.8</v>
      </c>
      <c r="L9" s="86">
        <v>244.35</v>
      </c>
      <c r="M9" s="86">
        <v>64.400000000000006</v>
      </c>
      <c r="N9" s="86">
        <v>267</v>
      </c>
      <c r="O9" s="86">
        <v>204.20000000000002</v>
      </c>
      <c r="P9" s="86">
        <v>638.4</v>
      </c>
      <c r="Q9" s="86">
        <v>307</v>
      </c>
      <c r="R9" s="86">
        <v>420.8</v>
      </c>
      <c r="S9" s="86">
        <v>792.80000000000007</v>
      </c>
      <c r="T9" s="86">
        <v>793.2</v>
      </c>
      <c r="U9" s="86">
        <v>0</v>
      </c>
      <c r="V9" s="86">
        <v>0</v>
      </c>
      <c r="W9" s="86">
        <v>3361.6</v>
      </c>
      <c r="X9" s="86">
        <v>4516.6000000000004</v>
      </c>
      <c r="Y9" s="86">
        <v>3458.4</v>
      </c>
      <c r="Z9" s="86">
        <v>0</v>
      </c>
      <c r="AA9" s="86">
        <v>0</v>
      </c>
      <c r="AB9" s="87">
        <v>11688.6</v>
      </c>
      <c r="AC9" s="84"/>
      <c r="AD9" s="86">
        <v>104.4</v>
      </c>
      <c r="AE9" s="86">
        <v>492.6</v>
      </c>
      <c r="AF9" s="86">
        <v>373.40000000000003</v>
      </c>
      <c r="AG9" s="86">
        <v>335.1</v>
      </c>
      <c r="AH9" s="65">
        <f t="shared" si="0"/>
        <v>597</v>
      </c>
      <c r="AI9" s="65">
        <f t="shared" si="1"/>
        <v>708.5</v>
      </c>
    </row>
    <row r="10" spans="1:54" x14ac:dyDescent="0.2">
      <c r="A10" s="85" t="s">
        <v>6</v>
      </c>
      <c r="B10" s="86">
        <v>6.92</v>
      </c>
      <c r="C10" s="86">
        <v>22.92</v>
      </c>
      <c r="D10" s="86">
        <v>1.238</v>
      </c>
      <c r="E10" s="86">
        <v>2828</v>
      </c>
      <c r="F10" s="86">
        <v>3574</v>
      </c>
      <c r="G10" s="86">
        <v>60.800000000000004</v>
      </c>
      <c r="H10" s="86">
        <v>1502.4</v>
      </c>
      <c r="I10" s="86">
        <v>1502</v>
      </c>
      <c r="J10" s="86">
        <v>1917.6000000000001</v>
      </c>
      <c r="K10" s="86">
        <v>1918.2</v>
      </c>
      <c r="L10" s="86">
        <v>244.35</v>
      </c>
      <c r="M10" s="86">
        <v>64.599999999999994</v>
      </c>
      <c r="N10" s="86">
        <v>274.60000000000002</v>
      </c>
      <c r="O10" s="86">
        <v>189.4</v>
      </c>
      <c r="P10" s="86">
        <v>645.80000000000007</v>
      </c>
      <c r="Q10" s="86">
        <v>304.40000000000003</v>
      </c>
      <c r="R10" s="86">
        <v>413.6</v>
      </c>
      <c r="S10" s="86">
        <v>763.2</v>
      </c>
      <c r="T10" s="86">
        <v>762.4</v>
      </c>
      <c r="U10" s="86">
        <v>0</v>
      </c>
      <c r="V10" s="86">
        <v>0</v>
      </c>
      <c r="W10" s="86">
        <v>3359.4</v>
      </c>
      <c r="X10" s="86">
        <v>4444</v>
      </c>
      <c r="Y10" s="86">
        <v>3445.2000000000003</v>
      </c>
      <c r="Z10" s="86">
        <v>0</v>
      </c>
      <c r="AA10" s="86">
        <v>0</v>
      </c>
      <c r="AB10" s="87">
        <v>11596.2</v>
      </c>
      <c r="AC10" s="84"/>
      <c r="AD10" s="86">
        <v>107.10000000000001</v>
      </c>
      <c r="AE10" s="86">
        <v>483</v>
      </c>
      <c r="AF10" s="86">
        <v>373.40000000000003</v>
      </c>
      <c r="AG10" s="86">
        <v>330.3</v>
      </c>
      <c r="AH10" s="65">
        <f t="shared" si="0"/>
        <v>590.1</v>
      </c>
      <c r="AI10" s="65">
        <f t="shared" si="1"/>
        <v>703.7</v>
      </c>
    </row>
    <row r="11" spans="1:54" x14ac:dyDescent="0.2">
      <c r="A11" s="85" t="s">
        <v>7</v>
      </c>
      <c r="B11" s="86">
        <v>6.96</v>
      </c>
      <c r="C11" s="86">
        <v>22.88</v>
      </c>
      <c r="D11" s="86">
        <v>1.181</v>
      </c>
      <c r="E11" s="86">
        <v>2860</v>
      </c>
      <c r="F11" s="86">
        <v>3606</v>
      </c>
      <c r="G11" s="86">
        <v>60.800000000000004</v>
      </c>
      <c r="H11" s="86">
        <v>1508.8</v>
      </c>
      <c r="I11" s="86">
        <v>1509.2</v>
      </c>
      <c r="J11" s="86">
        <v>1938</v>
      </c>
      <c r="K11" s="86">
        <v>1938</v>
      </c>
      <c r="L11" s="86">
        <v>279.90000000000003</v>
      </c>
      <c r="M11" s="86">
        <v>63.6</v>
      </c>
      <c r="N11" s="86">
        <v>279.8</v>
      </c>
      <c r="O11" s="86">
        <v>196.20000000000002</v>
      </c>
      <c r="P11" s="86">
        <v>637.6</v>
      </c>
      <c r="Q11" s="86">
        <v>302.8</v>
      </c>
      <c r="R11" s="86">
        <v>411.6</v>
      </c>
      <c r="S11" s="86">
        <v>764</v>
      </c>
      <c r="T11" s="86">
        <v>764.80000000000007</v>
      </c>
      <c r="U11" s="86">
        <v>0</v>
      </c>
      <c r="V11" s="86">
        <v>0</v>
      </c>
      <c r="W11" s="86">
        <v>3405.6</v>
      </c>
      <c r="X11" s="86">
        <v>4488</v>
      </c>
      <c r="Y11" s="86">
        <v>3465</v>
      </c>
      <c r="Z11" s="86">
        <v>0</v>
      </c>
      <c r="AA11" s="86">
        <v>0</v>
      </c>
      <c r="AB11" s="87">
        <v>11708.4</v>
      </c>
      <c r="AC11" s="84"/>
      <c r="AD11" s="86">
        <v>108.3</v>
      </c>
      <c r="AE11" s="86">
        <v>496.8</v>
      </c>
      <c r="AF11" s="86">
        <v>372.8</v>
      </c>
      <c r="AG11" s="86">
        <v>340.2</v>
      </c>
      <c r="AH11" s="65">
        <f t="shared" si="0"/>
        <v>605.1</v>
      </c>
      <c r="AI11" s="65">
        <f t="shared" si="1"/>
        <v>713</v>
      </c>
    </row>
    <row r="12" spans="1:54" x14ac:dyDescent="0.2">
      <c r="A12" s="85" t="s">
        <v>8</v>
      </c>
      <c r="B12" s="86">
        <v>6.96</v>
      </c>
      <c r="C12" s="86">
        <v>22.8</v>
      </c>
      <c r="D12" s="86">
        <v>1.262</v>
      </c>
      <c r="E12" s="86">
        <v>2960</v>
      </c>
      <c r="F12" s="86">
        <v>3814</v>
      </c>
      <c r="G12" s="86">
        <v>62.7</v>
      </c>
      <c r="H12" s="86">
        <v>1562.4</v>
      </c>
      <c r="I12" s="86">
        <v>1562</v>
      </c>
      <c r="J12" s="86">
        <v>2002.8</v>
      </c>
      <c r="K12" s="86">
        <v>2002.8</v>
      </c>
      <c r="L12" s="86">
        <v>306.15000000000003</v>
      </c>
      <c r="M12" s="86">
        <v>64</v>
      </c>
      <c r="N12" s="86">
        <v>364.8</v>
      </c>
      <c r="O12" s="86">
        <v>198.20000000000002</v>
      </c>
      <c r="P12" s="86">
        <v>648</v>
      </c>
      <c r="Q12" s="86">
        <v>309.2</v>
      </c>
      <c r="R12" s="86">
        <v>415.6</v>
      </c>
      <c r="S12" s="86">
        <v>816.80000000000007</v>
      </c>
      <c r="T12" s="86">
        <v>816.80000000000007</v>
      </c>
      <c r="U12" s="86">
        <v>0</v>
      </c>
      <c r="V12" s="86">
        <v>0</v>
      </c>
      <c r="W12" s="86">
        <v>3583.8</v>
      </c>
      <c r="X12" s="86">
        <v>4749.8</v>
      </c>
      <c r="Y12" s="86">
        <v>3610.2000000000003</v>
      </c>
      <c r="Z12" s="86">
        <v>0</v>
      </c>
      <c r="AA12" s="86">
        <v>0</v>
      </c>
      <c r="AB12" s="87">
        <v>12309</v>
      </c>
      <c r="AC12" s="84"/>
      <c r="AD12" s="86">
        <v>105.60000000000001</v>
      </c>
      <c r="AE12" s="86">
        <v>576</v>
      </c>
      <c r="AF12" s="86">
        <v>396.40000000000003</v>
      </c>
      <c r="AG12" s="86">
        <v>374.1</v>
      </c>
      <c r="AH12" s="65">
        <f t="shared" si="0"/>
        <v>681.6</v>
      </c>
      <c r="AI12" s="65">
        <f t="shared" si="1"/>
        <v>770.5</v>
      </c>
    </row>
    <row r="13" spans="1:54" x14ac:dyDescent="0.2">
      <c r="A13" s="85" t="s">
        <v>9</v>
      </c>
      <c r="B13" s="86">
        <v>6.88</v>
      </c>
      <c r="C13" s="86">
        <v>22.56</v>
      </c>
      <c r="D13" s="86">
        <v>1.268</v>
      </c>
      <c r="E13" s="86">
        <v>3222</v>
      </c>
      <c r="F13" s="86">
        <v>4260</v>
      </c>
      <c r="G13" s="86">
        <v>60.2</v>
      </c>
      <c r="H13" s="86">
        <v>1758.4</v>
      </c>
      <c r="I13" s="86">
        <v>1758.8</v>
      </c>
      <c r="J13" s="86">
        <v>2168.4</v>
      </c>
      <c r="K13" s="86">
        <v>2168.4</v>
      </c>
      <c r="L13" s="86">
        <v>327</v>
      </c>
      <c r="M13" s="86">
        <v>65.599999999999994</v>
      </c>
      <c r="N13" s="86">
        <v>393.2</v>
      </c>
      <c r="O13" s="86">
        <v>214.20000000000002</v>
      </c>
      <c r="P13" s="86">
        <v>695.80000000000007</v>
      </c>
      <c r="Q13" s="86">
        <v>309.60000000000002</v>
      </c>
      <c r="R13" s="86">
        <v>466.40000000000003</v>
      </c>
      <c r="S13" s="86">
        <v>1000.8000000000001</v>
      </c>
      <c r="T13" s="86">
        <v>1000.8000000000001</v>
      </c>
      <c r="U13" s="86">
        <v>0</v>
      </c>
      <c r="V13" s="86">
        <v>0</v>
      </c>
      <c r="W13" s="86">
        <v>3898.4</v>
      </c>
      <c r="X13" s="86">
        <v>5321.8</v>
      </c>
      <c r="Y13" s="86">
        <v>3867.6</v>
      </c>
      <c r="Z13" s="86">
        <v>0</v>
      </c>
      <c r="AA13" s="86">
        <v>0</v>
      </c>
      <c r="AB13" s="87">
        <v>13477.2</v>
      </c>
      <c r="AC13" s="84"/>
      <c r="AD13" s="86">
        <v>111.3</v>
      </c>
      <c r="AE13" s="86">
        <v>625.5</v>
      </c>
      <c r="AF13" s="86">
        <v>473.6</v>
      </c>
      <c r="AG13" s="86">
        <v>411.90000000000003</v>
      </c>
      <c r="AH13" s="65">
        <f t="shared" si="0"/>
        <v>736.8</v>
      </c>
      <c r="AI13" s="65">
        <f t="shared" si="1"/>
        <v>885.5</v>
      </c>
    </row>
    <row r="14" spans="1:54" x14ac:dyDescent="0.2">
      <c r="A14" s="85" t="s">
        <v>10</v>
      </c>
      <c r="B14" s="86">
        <v>6.84</v>
      </c>
      <c r="C14" s="86">
        <v>22.76</v>
      </c>
      <c r="D14" s="86">
        <v>1.383</v>
      </c>
      <c r="E14" s="86">
        <v>3490</v>
      </c>
      <c r="F14" s="86">
        <v>4828</v>
      </c>
      <c r="G14" s="86">
        <v>63.4</v>
      </c>
      <c r="H14" s="86">
        <v>1943.2</v>
      </c>
      <c r="I14" s="86">
        <v>1943.6000000000001</v>
      </c>
      <c r="J14" s="86">
        <v>2395.2000000000003</v>
      </c>
      <c r="K14" s="86">
        <v>2395.8000000000002</v>
      </c>
      <c r="L14" s="86">
        <v>338.40000000000003</v>
      </c>
      <c r="M14" s="86">
        <v>71.2</v>
      </c>
      <c r="N14" s="86">
        <v>427</v>
      </c>
      <c r="O14" s="86">
        <v>259.8</v>
      </c>
      <c r="P14" s="86">
        <v>744</v>
      </c>
      <c r="Q14" s="86">
        <v>322</v>
      </c>
      <c r="R14" s="86">
        <v>498.2</v>
      </c>
      <c r="S14" s="86">
        <v>1231.2</v>
      </c>
      <c r="T14" s="86">
        <v>1231.2</v>
      </c>
      <c r="U14" s="86">
        <v>0</v>
      </c>
      <c r="V14" s="86">
        <v>0</v>
      </c>
      <c r="W14" s="86">
        <v>4252.6000000000004</v>
      </c>
      <c r="X14" s="86">
        <v>6019.2</v>
      </c>
      <c r="Y14" s="86">
        <v>4111.8</v>
      </c>
      <c r="Z14" s="86">
        <v>0</v>
      </c>
      <c r="AA14" s="86">
        <v>0</v>
      </c>
      <c r="AB14" s="87">
        <v>14817</v>
      </c>
      <c r="AC14" s="84"/>
      <c r="AD14" s="86">
        <v>118.2</v>
      </c>
      <c r="AE14" s="86">
        <v>711.6</v>
      </c>
      <c r="AF14" s="86">
        <v>526.20000000000005</v>
      </c>
      <c r="AG14" s="86">
        <v>480</v>
      </c>
      <c r="AH14" s="65">
        <f t="shared" si="0"/>
        <v>829.80000000000007</v>
      </c>
      <c r="AI14" s="65">
        <f t="shared" si="1"/>
        <v>1006.2</v>
      </c>
    </row>
    <row r="15" spans="1:54" x14ac:dyDescent="0.2">
      <c r="A15" s="85" t="s">
        <v>11</v>
      </c>
      <c r="B15" s="86">
        <v>6.76</v>
      </c>
      <c r="C15" s="86">
        <v>20.64</v>
      </c>
      <c r="D15" s="86">
        <v>1.216</v>
      </c>
      <c r="E15" s="86">
        <v>3636</v>
      </c>
      <c r="F15" s="86">
        <v>5126</v>
      </c>
      <c r="G15" s="86">
        <v>75.3</v>
      </c>
      <c r="H15" s="86">
        <v>2096.8000000000002</v>
      </c>
      <c r="I15" s="86">
        <v>2096.4</v>
      </c>
      <c r="J15" s="86">
        <v>2518.8000000000002</v>
      </c>
      <c r="K15" s="86">
        <v>2518.2000000000003</v>
      </c>
      <c r="L15" s="86">
        <v>339.45</v>
      </c>
      <c r="M15" s="86">
        <v>78.600000000000009</v>
      </c>
      <c r="N15" s="86">
        <v>424.40000000000003</v>
      </c>
      <c r="O15" s="86">
        <v>242.20000000000002</v>
      </c>
      <c r="P15" s="86">
        <v>706</v>
      </c>
      <c r="Q15" s="86">
        <v>335.2</v>
      </c>
      <c r="R15" s="86">
        <v>541.20000000000005</v>
      </c>
      <c r="S15" s="86">
        <v>1387.2</v>
      </c>
      <c r="T15" s="86">
        <v>1387.2</v>
      </c>
      <c r="U15" s="86">
        <v>0</v>
      </c>
      <c r="V15" s="86">
        <v>0</v>
      </c>
      <c r="W15" s="86">
        <v>4402.2</v>
      </c>
      <c r="X15" s="86">
        <v>6351.4000000000005</v>
      </c>
      <c r="Y15" s="86">
        <v>4171.2</v>
      </c>
      <c r="Z15" s="86">
        <v>0</v>
      </c>
      <c r="AA15" s="86">
        <v>0</v>
      </c>
      <c r="AB15" s="87">
        <v>15371.4</v>
      </c>
      <c r="AC15" s="84"/>
      <c r="AD15" s="86">
        <v>127.2</v>
      </c>
      <c r="AE15" s="86">
        <v>713.7</v>
      </c>
      <c r="AF15" s="86">
        <v>533.79999999999995</v>
      </c>
      <c r="AG15" s="86">
        <v>491.40000000000003</v>
      </c>
      <c r="AH15" s="65">
        <f t="shared" si="0"/>
        <v>840.90000000000009</v>
      </c>
      <c r="AI15" s="65">
        <f t="shared" si="1"/>
        <v>1025.2</v>
      </c>
    </row>
    <row r="16" spans="1:54" x14ac:dyDescent="0.2">
      <c r="A16" s="85" t="s">
        <v>12</v>
      </c>
      <c r="B16" s="86">
        <v>6.68</v>
      </c>
      <c r="C16" s="86">
        <v>18.72</v>
      </c>
      <c r="D16" s="86">
        <v>1.1100000000000001</v>
      </c>
      <c r="E16" s="86">
        <v>3714</v>
      </c>
      <c r="F16" s="86">
        <v>5290</v>
      </c>
      <c r="G16" s="86">
        <v>107.5</v>
      </c>
      <c r="H16" s="86">
        <v>2153.6</v>
      </c>
      <c r="I16" s="86">
        <v>2154</v>
      </c>
      <c r="J16" s="86">
        <v>2536.8000000000002</v>
      </c>
      <c r="K16" s="86">
        <v>2537.4</v>
      </c>
      <c r="L16" s="86">
        <v>337.35</v>
      </c>
      <c r="M16" s="86">
        <v>96.4</v>
      </c>
      <c r="N16" s="86">
        <v>412</v>
      </c>
      <c r="O16" s="86">
        <v>236.4</v>
      </c>
      <c r="P16" s="86">
        <v>679</v>
      </c>
      <c r="Q16" s="86">
        <v>333.6</v>
      </c>
      <c r="R16" s="86">
        <v>566.6</v>
      </c>
      <c r="S16" s="86">
        <v>1528</v>
      </c>
      <c r="T16" s="86">
        <v>1528</v>
      </c>
      <c r="U16" s="86">
        <v>0</v>
      </c>
      <c r="V16" s="86">
        <v>0</v>
      </c>
      <c r="W16" s="86">
        <v>4450.6000000000004</v>
      </c>
      <c r="X16" s="86">
        <v>6485.6</v>
      </c>
      <c r="Y16" s="86">
        <v>4217.3999999999996</v>
      </c>
      <c r="Z16" s="86">
        <v>0</v>
      </c>
      <c r="AA16" s="86">
        <v>0</v>
      </c>
      <c r="AB16" s="87">
        <v>15622.2</v>
      </c>
      <c r="AC16" s="84"/>
      <c r="AD16" s="86">
        <v>94.8</v>
      </c>
      <c r="AE16" s="86">
        <v>687.9</v>
      </c>
      <c r="AF16" s="86">
        <v>534</v>
      </c>
      <c r="AG16" s="86">
        <v>493.5</v>
      </c>
      <c r="AH16" s="65">
        <f t="shared" si="0"/>
        <v>782.69999999999993</v>
      </c>
      <c r="AI16" s="65">
        <f t="shared" si="1"/>
        <v>1027.5</v>
      </c>
    </row>
    <row r="17" spans="1:35" x14ac:dyDescent="0.2">
      <c r="A17" s="85" t="s">
        <v>13</v>
      </c>
      <c r="B17" s="86">
        <v>6.68</v>
      </c>
      <c r="C17" s="86">
        <v>19.2</v>
      </c>
      <c r="D17" s="86">
        <v>1.1740000000000002</v>
      </c>
      <c r="E17" s="86">
        <v>3648</v>
      </c>
      <c r="F17" s="86">
        <v>5194</v>
      </c>
      <c r="G17" s="86">
        <v>73.2</v>
      </c>
      <c r="H17" s="86">
        <v>2138.4</v>
      </c>
      <c r="I17" s="86">
        <v>2138</v>
      </c>
      <c r="J17" s="86">
        <v>2599.2000000000003</v>
      </c>
      <c r="K17" s="86">
        <v>2599.2000000000003</v>
      </c>
      <c r="L17" s="86">
        <v>305.55</v>
      </c>
      <c r="M17" s="86">
        <v>112.2</v>
      </c>
      <c r="N17" s="86">
        <v>389.40000000000003</v>
      </c>
      <c r="O17" s="86">
        <v>206.20000000000002</v>
      </c>
      <c r="P17" s="86">
        <v>674.6</v>
      </c>
      <c r="Q17" s="86">
        <v>337.2</v>
      </c>
      <c r="R17" s="86">
        <v>552.20000000000005</v>
      </c>
      <c r="S17" s="86">
        <v>1436.8</v>
      </c>
      <c r="T17" s="86">
        <v>1436.4</v>
      </c>
      <c r="U17" s="86">
        <v>0</v>
      </c>
      <c r="V17" s="86">
        <v>0</v>
      </c>
      <c r="W17" s="86">
        <v>4360.3999999999996</v>
      </c>
      <c r="X17" s="86">
        <v>6388.8</v>
      </c>
      <c r="Y17" s="86">
        <v>4105.2</v>
      </c>
      <c r="Z17" s="86">
        <v>0</v>
      </c>
      <c r="AA17" s="86">
        <v>0</v>
      </c>
      <c r="AB17" s="87">
        <v>15312</v>
      </c>
      <c r="AC17" s="84"/>
      <c r="AD17" s="86">
        <v>94.2</v>
      </c>
      <c r="AE17" s="86">
        <v>663</v>
      </c>
      <c r="AF17" s="86">
        <v>542.4</v>
      </c>
      <c r="AG17" s="86">
        <v>486.3</v>
      </c>
      <c r="AH17" s="65">
        <f t="shared" si="0"/>
        <v>757.2</v>
      </c>
      <c r="AI17" s="65">
        <f t="shared" si="1"/>
        <v>1028.7</v>
      </c>
    </row>
    <row r="18" spans="1:35" x14ac:dyDescent="0.2">
      <c r="A18" s="85" t="s">
        <v>14</v>
      </c>
      <c r="B18" s="86">
        <v>6.76</v>
      </c>
      <c r="C18" s="86">
        <v>19.04</v>
      </c>
      <c r="D18" s="86">
        <v>1.1640000000000001</v>
      </c>
      <c r="E18" s="86">
        <v>3576</v>
      </c>
      <c r="F18" s="86">
        <v>5136</v>
      </c>
      <c r="G18" s="86">
        <v>83.5</v>
      </c>
      <c r="H18" s="86">
        <v>2105.6</v>
      </c>
      <c r="I18" s="86">
        <v>2106</v>
      </c>
      <c r="J18" s="86">
        <v>2584.8000000000002</v>
      </c>
      <c r="K18" s="86">
        <v>2584.2000000000003</v>
      </c>
      <c r="L18" s="86">
        <v>299.10000000000002</v>
      </c>
      <c r="M18" s="86">
        <v>90.4</v>
      </c>
      <c r="N18" s="86">
        <v>370</v>
      </c>
      <c r="O18" s="86">
        <v>198</v>
      </c>
      <c r="P18" s="86">
        <v>663.6</v>
      </c>
      <c r="Q18" s="86">
        <v>327</v>
      </c>
      <c r="R18" s="86">
        <v>561</v>
      </c>
      <c r="S18" s="86">
        <v>1411.2</v>
      </c>
      <c r="T18" s="86">
        <v>1412</v>
      </c>
      <c r="U18" s="86">
        <v>0</v>
      </c>
      <c r="V18" s="86">
        <v>0</v>
      </c>
      <c r="W18" s="86">
        <v>4312</v>
      </c>
      <c r="X18" s="86">
        <v>6285.4000000000005</v>
      </c>
      <c r="Y18" s="86">
        <v>4098.6000000000004</v>
      </c>
      <c r="Z18" s="86">
        <v>0</v>
      </c>
      <c r="AA18" s="86">
        <v>0</v>
      </c>
      <c r="AB18" s="87">
        <v>15147</v>
      </c>
      <c r="AC18" s="84"/>
      <c r="AD18" s="86">
        <v>92.4</v>
      </c>
      <c r="AE18" s="86">
        <v>685.80000000000007</v>
      </c>
      <c r="AF18" s="86">
        <v>534.79999999999995</v>
      </c>
      <c r="AG18" s="86">
        <v>449.7</v>
      </c>
      <c r="AH18" s="65">
        <f t="shared" si="0"/>
        <v>778.2</v>
      </c>
      <c r="AI18" s="65">
        <f t="shared" si="1"/>
        <v>984.5</v>
      </c>
    </row>
    <row r="19" spans="1:35" x14ac:dyDescent="0.2">
      <c r="A19" s="85" t="s">
        <v>15</v>
      </c>
      <c r="B19" s="86">
        <v>6.8</v>
      </c>
      <c r="C19" s="86">
        <v>19.2</v>
      </c>
      <c r="D19" s="86">
        <v>1.105</v>
      </c>
      <c r="E19" s="86">
        <v>3480</v>
      </c>
      <c r="F19" s="86">
        <v>4900</v>
      </c>
      <c r="G19" s="86">
        <v>76.8</v>
      </c>
      <c r="H19" s="86">
        <v>2087.1999999999998</v>
      </c>
      <c r="I19" s="86">
        <v>2087.1999999999998</v>
      </c>
      <c r="J19" s="86">
        <v>2538</v>
      </c>
      <c r="K19" s="86">
        <v>2538.6</v>
      </c>
      <c r="L19" s="86">
        <v>343.2</v>
      </c>
      <c r="M19" s="86">
        <v>79.2</v>
      </c>
      <c r="N19" s="86">
        <v>370.2</v>
      </c>
      <c r="O19" s="86">
        <v>196.6</v>
      </c>
      <c r="P19" s="86">
        <v>660.6</v>
      </c>
      <c r="Q19" s="86">
        <v>226</v>
      </c>
      <c r="R19" s="86">
        <v>465.6</v>
      </c>
      <c r="S19" s="86">
        <v>1317.6000000000001</v>
      </c>
      <c r="T19" s="86">
        <v>1316.8</v>
      </c>
      <c r="U19" s="86">
        <v>0</v>
      </c>
      <c r="V19" s="86">
        <v>0</v>
      </c>
      <c r="W19" s="86">
        <v>4175.6000000000004</v>
      </c>
      <c r="X19" s="86">
        <v>5986.2</v>
      </c>
      <c r="Y19" s="86">
        <v>3986.4</v>
      </c>
      <c r="Z19" s="86">
        <v>0</v>
      </c>
      <c r="AA19" s="86">
        <v>0</v>
      </c>
      <c r="AB19" s="87">
        <v>14579.4</v>
      </c>
      <c r="AC19" s="84"/>
      <c r="AD19" s="86">
        <v>91.5</v>
      </c>
      <c r="AE19" s="86">
        <v>650.70000000000005</v>
      </c>
      <c r="AF19" s="86">
        <v>491.40000000000003</v>
      </c>
      <c r="AG19" s="86">
        <v>435.3</v>
      </c>
      <c r="AH19" s="65">
        <f t="shared" si="0"/>
        <v>742.2</v>
      </c>
      <c r="AI19" s="65">
        <f t="shared" si="1"/>
        <v>926.7</v>
      </c>
    </row>
    <row r="20" spans="1:35" x14ac:dyDescent="0.2">
      <c r="A20" s="85" t="s">
        <v>16</v>
      </c>
      <c r="B20" s="86">
        <v>6.72</v>
      </c>
      <c r="C20" s="86">
        <v>19.04</v>
      </c>
      <c r="D20" s="86">
        <v>1.1720000000000002</v>
      </c>
      <c r="E20" s="86">
        <v>3616</v>
      </c>
      <c r="F20" s="86">
        <v>5076</v>
      </c>
      <c r="G20" s="86">
        <v>66.7</v>
      </c>
      <c r="H20" s="86">
        <v>2101.6</v>
      </c>
      <c r="I20" s="86">
        <v>2100.4</v>
      </c>
      <c r="J20" s="86">
        <v>2534.4</v>
      </c>
      <c r="K20" s="86">
        <v>2535</v>
      </c>
      <c r="L20" s="86">
        <v>354.90000000000003</v>
      </c>
      <c r="M20" s="86">
        <v>115.8</v>
      </c>
      <c r="N20" s="86">
        <v>387.40000000000003</v>
      </c>
      <c r="O20" s="86">
        <v>195.8</v>
      </c>
      <c r="P20" s="86">
        <v>673.4</v>
      </c>
      <c r="Q20" s="86">
        <v>298</v>
      </c>
      <c r="R20" s="86">
        <v>583.20000000000005</v>
      </c>
      <c r="S20" s="86">
        <v>1364.8</v>
      </c>
      <c r="T20" s="86">
        <v>1365.2</v>
      </c>
      <c r="U20" s="86">
        <v>0</v>
      </c>
      <c r="V20" s="86">
        <v>0</v>
      </c>
      <c r="W20" s="86">
        <v>4254.8</v>
      </c>
      <c r="X20" s="86">
        <v>6219.4000000000005</v>
      </c>
      <c r="Y20" s="86">
        <v>4032.6</v>
      </c>
      <c r="Z20" s="86">
        <v>0</v>
      </c>
      <c r="AA20" s="86">
        <v>0</v>
      </c>
      <c r="AB20" s="87">
        <v>14962.2</v>
      </c>
      <c r="AC20" s="84"/>
      <c r="AD20" s="86">
        <v>115.5</v>
      </c>
      <c r="AE20" s="86">
        <v>596.1</v>
      </c>
      <c r="AF20" s="86">
        <v>478.2</v>
      </c>
      <c r="AG20" s="86">
        <v>479.40000000000003</v>
      </c>
      <c r="AH20" s="65">
        <f t="shared" si="0"/>
        <v>711.6</v>
      </c>
      <c r="AI20" s="65">
        <f t="shared" si="1"/>
        <v>957.6</v>
      </c>
    </row>
    <row r="21" spans="1:35" x14ac:dyDescent="0.2">
      <c r="A21" s="85" t="s">
        <v>17</v>
      </c>
      <c r="B21" s="86">
        <v>6.76</v>
      </c>
      <c r="C21" s="86">
        <v>19.400000000000002</v>
      </c>
      <c r="D21" s="86">
        <v>1.3260000000000001</v>
      </c>
      <c r="E21" s="86">
        <v>3562</v>
      </c>
      <c r="F21" s="86">
        <v>4976</v>
      </c>
      <c r="G21" s="86">
        <v>103.9</v>
      </c>
      <c r="H21" s="86">
        <v>2053.6</v>
      </c>
      <c r="I21" s="86">
        <v>2054</v>
      </c>
      <c r="J21" s="86">
        <v>2504.4</v>
      </c>
      <c r="K21" s="86">
        <v>2504.4</v>
      </c>
      <c r="L21" s="86">
        <v>343.2</v>
      </c>
      <c r="M21" s="86">
        <v>112.60000000000001</v>
      </c>
      <c r="N21" s="86">
        <v>376.6</v>
      </c>
      <c r="O21" s="86">
        <v>208.20000000000002</v>
      </c>
      <c r="P21" s="86">
        <v>645.20000000000005</v>
      </c>
      <c r="Q21" s="86">
        <v>297</v>
      </c>
      <c r="R21" s="86">
        <v>563.4</v>
      </c>
      <c r="S21" s="86">
        <v>1314.4</v>
      </c>
      <c r="T21" s="86">
        <v>1314</v>
      </c>
      <c r="U21" s="86">
        <v>0</v>
      </c>
      <c r="V21" s="86">
        <v>0</v>
      </c>
      <c r="W21" s="86">
        <v>4195.3999999999996</v>
      </c>
      <c r="X21" s="86">
        <v>6124.8</v>
      </c>
      <c r="Y21" s="86">
        <v>3966.6</v>
      </c>
      <c r="Z21" s="86">
        <v>0</v>
      </c>
      <c r="AA21" s="86">
        <v>0</v>
      </c>
      <c r="AB21" s="87">
        <v>14731.2</v>
      </c>
      <c r="AC21" s="84"/>
      <c r="AD21" s="86">
        <v>88.8</v>
      </c>
      <c r="AE21" s="86">
        <v>591</v>
      </c>
      <c r="AF21" s="86">
        <v>495.40000000000003</v>
      </c>
      <c r="AG21" s="86">
        <v>492.6</v>
      </c>
      <c r="AH21" s="65">
        <f t="shared" si="0"/>
        <v>679.8</v>
      </c>
      <c r="AI21" s="65">
        <f t="shared" si="1"/>
        <v>988</v>
      </c>
    </row>
    <row r="22" spans="1:35" x14ac:dyDescent="0.2">
      <c r="A22" s="85" t="s">
        <v>18</v>
      </c>
      <c r="B22" s="86">
        <v>6.72</v>
      </c>
      <c r="C22" s="86">
        <v>19.12</v>
      </c>
      <c r="D22" s="86">
        <v>1.2270000000000001</v>
      </c>
      <c r="E22" s="86">
        <v>3560</v>
      </c>
      <c r="F22" s="86">
        <v>5008</v>
      </c>
      <c r="G22" s="86">
        <v>85.3</v>
      </c>
      <c r="H22" s="86">
        <v>2062.4</v>
      </c>
      <c r="I22" s="86">
        <v>2062</v>
      </c>
      <c r="J22" s="86">
        <v>2466</v>
      </c>
      <c r="K22" s="86">
        <v>2465.4</v>
      </c>
      <c r="L22" s="86">
        <v>333.45</v>
      </c>
      <c r="M22" s="86">
        <v>105.8</v>
      </c>
      <c r="N22" s="86">
        <v>376.40000000000003</v>
      </c>
      <c r="O22" s="86">
        <v>231</v>
      </c>
      <c r="P22" s="86">
        <v>659</v>
      </c>
      <c r="Q22" s="86">
        <v>309</v>
      </c>
      <c r="R22" s="86">
        <v>624.6</v>
      </c>
      <c r="S22" s="86">
        <v>1298.4000000000001</v>
      </c>
      <c r="T22" s="86">
        <v>1298.4000000000001</v>
      </c>
      <c r="U22" s="86">
        <v>0</v>
      </c>
      <c r="V22" s="86">
        <v>0</v>
      </c>
      <c r="W22" s="86">
        <v>4215.2</v>
      </c>
      <c r="X22" s="86">
        <v>6133.6</v>
      </c>
      <c r="Y22" s="86">
        <v>3986.4</v>
      </c>
      <c r="Z22" s="86">
        <v>0</v>
      </c>
      <c r="AA22" s="86">
        <v>0</v>
      </c>
      <c r="AB22" s="87">
        <v>14784</v>
      </c>
      <c r="AC22" s="84"/>
      <c r="AD22" s="86">
        <v>90.3</v>
      </c>
      <c r="AE22" s="86">
        <v>611.1</v>
      </c>
      <c r="AF22" s="86">
        <v>491.2</v>
      </c>
      <c r="AG22" s="86">
        <v>471</v>
      </c>
      <c r="AH22" s="65">
        <f t="shared" si="0"/>
        <v>701.4</v>
      </c>
      <c r="AI22" s="65">
        <f t="shared" si="1"/>
        <v>962.2</v>
      </c>
    </row>
    <row r="23" spans="1:35" x14ac:dyDescent="0.2">
      <c r="A23" s="85" t="s">
        <v>19</v>
      </c>
      <c r="B23" s="86">
        <v>6.68</v>
      </c>
      <c r="C23" s="86">
        <v>18.96</v>
      </c>
      <c r="D23" s="86">
        <v>1.1260000000000001</v>
      </c>
      <c r="E23" s="86">
        <v>3702</v>
      </c>
      <c r="F23" s="86">
        <v>5260</v>
      </c>
      <c r="G23" s="86">
        <v>86</v>
      </c>
      <c r="H23" s="86">
        <v>2102.4</v>
      </c>
      <c r="I23" s="86">
        <v>2102.4</v>
      </c>
      <c r="J23" s="86">
        <v>2654.4</v>
      </c>
      <c r="K23" s="86">
        <v>2653.8</v>
      </c>
      <c r="L23" s="86">
        <v>336</v>
      </c>
      <c r="M23" s="86">
        <v>86.4</v>
      </c>
      <c r="N23" s="86">
        <v>380.40000000000003</v>
      </c>
      <c r="O23" s="86">
        <v>251.6</v>
      </c>
      <c r="P23" s="86">
        <v>735</v>
      </c>
      <c r="Q23" s="86">
        <v>349.2</v>
      </c>
      <c r="R23" s="86">
        <v>656.6</v>
      </c>
      <c r="S23" s="86">
        <v>1308</v>
      </c>
      <c r="T23" s="86">
        <v>1308.4000000000001</v>
      </c>
      <c r="U23" s="86">
        <v>0</v>
      </c>
      <c r="V23" s="86">
        <v>0</v>
      </c>
      <c r="W23" s="86">
        <v>4439.6000000000004</v>
      </c>
      <c r="X23" s="86">
        <v>6384.4000000000005</v>
      </c>
      <c r="Y23" s="86">
        <v>4131.6000000000004</v>
      </c>
      <c r="Z23" s="86">
        <v>0</v>
      </c>
      <c r="AA23" s="86">
        <v>0</v>
      </c>
      <c r="AB23" s="87">
        <v>15417.6</v>
      </c>
      <c r="AC23" s="84"/>
      <c r="AD23" s="86">
        <v>105.9</v>
      </c>
      <c r="AE23" s="86">
        <v>693</v>
      </c>
      <c r="AF23" s="86">
        <v>516.4</v>
      </c>
      <c r="AG23" s="86">
        <v>430.5</v>
      </c>
      <c r="AH23" s="65">
        <f t="shared" si="0"/>
        <v>798.9</v>
      </c>
      <c r="AI23" s="65">
        <f t="shared" si="1"/>
        <v>946.9</v>
      </c>
    </row>
    <row r="24" spans="1:35" x14ac:dyDescent="0.2">
      <c r="A24" s="85" t="s">
        <v>20</v>
      </c>
      <c r="B24" s="86">
        <v>6.68</v>
      </c>
      <c r="C24" s="86">
        <v>19.440000000000001</v>
      </c>
      <c r="D24" s="86">
        <v>1.2010000000000001</v>
      </c>
      <c r="E24" s="86">
        <v>3640</v>
      </c>
      <c r="F24" s="86">
        <v>5242</v>
      </c>
      <c r="G24" s="86">
        <v>79.2</v>
      </c>
      <c r="H24" s="86">
        <v>2032.8</v>
      </c>
      <c r="I24" s="86">
        <v>2033.2</v>
      </c>
      <c r="J24" s="86">
        <v>2694</v>
      </c>
      <c r="K24" s="86">
        <v>2694</v>
      </c>
      <c r="L24" s="86">
        <v>358.5</v>
      </c>
      <c r="M24" s="86">
        <v>83</v>
      </c>
      <c r="N24" s="86">
        <v>385.8</v>
      </c>
      <c r="O24" s="86">
        <v>238.20000000000002</v>
      </c>
      <c r="P24" s="86">
        <v>763.4</v>
      </c>
      <c r="Q24" s="86">
        <v>318.40000000000003</v>
      </c>
      <c r="R24" s="86">
        <v>631.4</v>
      </c>
      <c r="S24" s="86">
        <v>1281.6000000000001</v>
      </c>
      <c r="T24" s="86">
        <v>1281.2</v>
      </c>
      <c r="U24" s="86">
        <v>0</v>
      </c>
      <c r="V24" s="86">
        <v>0</v>
      </c>
      <c r="W24" s="86">
        <v>4419.8</v>
      </c>
      <c r="X24" s="86">
        <v>6384.4000000000005</v>
      </c>
      <c r="Y24" s="86">
        <v>7530.6</v>
      </c>
      <c r="Z24" s="86">
        <v>0</v>
      </c>
      <c r="AA24" s="86">
        <v>0</v>
      </c>
      <c r="AB24" s="87">
        <v>18796.8</v>
      </c>
      <c r="AC24" s="84"/>
      <c r="AD24" s="86">
        <v>118.8</v>
      </c>
      <c r="AE24" s="86">
        <v>731.4</v>
      </c>
      <c r="AF24" s="86">
        <v>518.4</v>
      </c>
      <c r="AG24" s="86">
        <v>436.5</v>
      </c>
      <c r="AH24" s="65">
        <f t="shared" si="0"/>
        <v>850.19999999999993</v>
      </c>
      <c r="AI24" s="65">
        <f t="shared" si="1"/>
        <v>954.9</v>
      </c>
    </row>
    <row r="25" spans="1:35" x14ac:dyDescent="0.2">
      <c r="A25" s="85" t="s">
        <v>21</v>
      </c>
      <c r="B25" s="86">
        <v>6.68</v>
      </c>
      <c r="C25" s="86">
        <v>20.240000000000002</v>
      </c>
      <c r="D25" s="86">
        <v>1.6600000000000001</v>
      </c>
      <c r="E25" s="86">
        <v>3628</v>
      </c>
      <c r="F25" s="86">
        <v>5392</v>
      </c>
      <c r="G25" s="86">
        <v>72.3</v>
      </c>
      <c r="H25" s="86">
        <v>1957.6000000000001</v>
      </c>
      <c r="I25" s="86">
        <v>1954.8</v>
      </c>
      <c r="J25" s="86">
        <v>2824.8</v>
      </c>
      <c r="K25" s="86">
        <v>2821.2000000000003</v>
      </c>
      <c r="L25" s="86">
        <v>382.95</v>
      </c>
      <c r="M25" s="86">
        <v>85.2</v>
      </c>
      <c r="N25" s="86">
        <v>404.2</v>
      </c>
      <c r="O25" s="86">
        <v>229.8</v>
      </c>
      <c r="P25" s="86">
        <v>792.80000000000007</v>
      </c>
      <c r="Q25" s="86">
        <v>334.40000000000003</v>
      </c>
      <c r="R25" s="86">
        <v>617.4</v>
      </c>
      <c r="S25" s="86">
        <v>1308</v>
      </c>
      <c r="T25" s="86">
        <v>1306.8</v>
      </c>
      <c r="U25" s="86">
        <v>0</v>
      </c>
      <c r="V25" s="86">
        <v>0</v>
      </c>
      <c r="W25" s="86">
        <v>4422</v>
      </c>
      <c r="X25" s="86">
        <v>6569.2</v>
      </c>
      <c r="Y25" s="86">
        <v>12434.4</v>
      </c>
      <c r="Z25" s="86">
        <v>0</v>
      </c>
      <c r="AA25" s="86">
        <v>0</v>
      </c>
      <c r="AB25" s="87">
        <v>23892</v>
      </c>
      <c r="AC25" s="84"/>
      <c r="AD25" s="86">
        <v>140.1</v>
      </c>
      <c r="AE25" s="86">
        <v>746.7</v>
      </c>
      <c r="AF25" s="86">
        <v>508</v>
      </c>
      <c r="AG25" s="86">
        <v>456.6</v>
      </c>
      <c r="AH25" s="65">
        <f t="shared" si="0"/>
        <v>886.80000000000007</v>
      </c>
      <c r="AI25" s="65">
        <f t="shared" si="1"/>
        <v>964.6</v>
      </c>
    </row>
    <row r="26" spans="1:35" x14ac:dyDescent="0.2">
      <c r="A26" s="85" t="s">
        <v>22</v>
      </c>
      <c r="B26" s="86">
        <v>6.72</v>
      </c>
      <c r="C26" s="86">
        <v>19.96</v>
      </c>
      <c r="D26" s="86">
        <v>1.2870000000000001</v>
      </c>
      <c r="E26" s="86">
        <v>3614</v>
      </c>
      <c r="F26" s="86">
        <v>5328</v>
      </c>
      <c r="G26" s="86">
        <v>74.900000000000006</v>
      </c>
      <c r="H26" s="86">
        <v>1914.4</v>
      </c>
      <c r="I26" s="86">
        <v>1914</v>
      </c>
      <c r="J26" s="86">
        <v>2689.2000000000003</v>
      </c>
      <c r="K26" s="86">
        <v>2689.8</v>
      </c>
      <c r="L26" s="86">
        <v>378.90000000000003</v>
      </c>
      <c r="M26" s="86">
        <v>78.400000000000006</v>
      </c>
      <c r="N26" s="86">
        <v>409.6</v>
      </c>
      <c r="O26" s="86">
        <v>229.6</v>
      </c>
      <c r="P26" s="86">
        <v>815.80000000000007</v>
      </c>
      <c r="Q26" s="86">
        <v>345.2</v>
      </c>
      <c r="R26" s="86">
        <v>669.2</v>
      </c>
      <c r="S26" s="86">
        <v>1320</v>
      </c>
      <c r="T26" s="86">
        <v>1320</v>
      </c>
      <c r="U26" s="86">
        <v>0</v>
      </c>
      <c r="V26" s="86">
        <v>0</v>
      </c>
      <c r="W26" s="86">
        <v>4336.2</v>
      </c>
      <c r="X26" s="86">
        <v>6481.2</v>
      </c>
      <c r="Y26" s="86">
        <v>12249.6</v>
      </c>
      <c r="Z26" s="86">
        <v>0</v>
      </c>
      <c r="AA26" s="86">
        <v>0</v>
      </c>
      <c r="AB26" s="87">
        <v>23535.600000000002</v>
      </c>
      <c r="AC26" s="84"/>
      <c r="AD26" s="86">
        <v>138.6</v>
      </c>
      <c r="AE26" s="86">
        <v>675.9</v>
      </c>
      <c r="AF26" s="86">
        <v>489.2</v>
      </c>
      <c r="AG26" s="86">
        <v>452.40000000000003</v>
      </c>
      <c r="AH26" s="65">
        <f t="shared" si="0"/>
        <v>814.5</v>
      </c>
      <c r="AI26" s="65">
        <f t="shared" si="1"/>
        <v>941.6</v>
      </c>
    </row>
    <row r="27" spans="1:35" x14ac:dyDescent="0.2">
      <c r="A27" s="85" t="s">
        <v>23</v>
      </c>
      <c r="B27" s="86">
        <v>6.76</v>
      </c>
      <c r="C27" s="86">
        <v>20</v>
      </c>
      <c r="D27" s="86">
        <v>1.2910000000000001</v>
      </c>
      <c r="E27" s="86">
        <v>3552</v>
      </c>
      <c r="F27" s="86">
        <v>4982</v>
      </c>
      <c r="G27" s="86">
        <v>76.600000000000009</v>
      </c>
      <c r="H27" s="86">
        <v>1880.8</v>
      </c>
      <c r="I27" s="86">
        <v>1881.6000000000001</v>
      </c>
      <c r="J27" s="86">
        <v>2582.4</v>
      </c>
      <c r="K27" s="86">
        <v>2582.4</v>
      </c>
      <c r="L27" s="86">
        <v>366.90000000000003</v>
      </c>
      <c r="M27" s="86">
        <v>76.2</v>
      </c>
      <c r="N27" s="86">
        <v>378.8</v>
      </c>
      <c r="O27" s="86">
        <v>230.20000000000002</v>
      </c>
      <c r="P27" s="86">
        <v>798.2</v>
      </c>
      <c r="Q27" s="86">
        <v>347.40000000000003</v>
      </c>
      <c r="R27" s="86">
        <v>540.6</v>
      </c>
      <c r="S27" s="86">
        <v>1239.2</v>
      </c>
      <c r="T27" s="86">
        <v>1238.8</v>
      </c>
      <c r="U27" s="86">
        <v>0</v>
      </c>
      <c r="V27" s="86">
        <v>0</v>
      </c>
      <c r="W27" s="86">
        <v>4224</v>
      </c>
      <c r="X27" s="86">
        <v>6116</v>
      </c>
      <c r="Y27" s="86">
        <v>12038.4</v>
      </c>
      <c r="Z27" s="86">
        <v>0</v>
      </c>
      <c r="AA27" s="86">
        <v>0</v>
      </c>
      <c r="AB27" s="87">
        <v>22822.799999999999</v>
      </c>
      <c r="AC27" s="84"/>
      <c r="AD27" s="86">
        <v>148.80000000000001</v>
      </c>
      <c r="AE27" s="86">
        <v>622.5</v>
      </c>
      <c r="AF27" s="86">
        <v>485.8</v>
      </c>
      <c r="AG27" s="86">
        <v>429.3</v>
      </c>
      <c r="AH27" s="65">
        <f t="shared" si="0"/>
        <v>771.3</v>
      </c>
      <c r="AI27" s="65">
        <f t="shared" si="1"/>
        <v>915.1</v>
      </c>
    </row>
    <row r="28" spans="1:35" x14ac:dyDescent="0.2">
      <c r="A28" s="85" t="s">
        <v>24</v>
      </c>
      <c r="B28" s="86">
        <v>6.76</v>
      </c>
      <c r="C28" s="86">
        <v>19.88</v>
      </c>
      <c r="D28" s="86">
        <v>1.125</v>
      </c>
      <c r="E28" s="86">
        <v>3420</v>
      </c>
      <c r="F28" s="86">
        <v>4844</v>
      </c>
      <c r="G28" s="86">
        <v>76.7</v>
      </c>
      <c r="H28" s="86">
        <v>1825.6000000000001</v>
      </c>
      <c r="I28" s="86">
        <v>1825.6000000000001</v>
      </c>
      <c r="J28" s="86">
        <v>2517.6</v>
      </c>
      <c r="K28" s="86">
        <v>2517.6</v>
      </c>
      <c r="L28" s="86">
        <v>327.15000000000003</v>
      </c>
      <c r="M28" s="86">
        <v>77</v>
      </c>
      <c r="N28" s="86">
        <v>346</v>
      </c>
      <c r="O28" s="86">
        <v>232.8</v>
      </c>
      <c r="P28" s="86">
        <v>787.6</v>
      </c>
      <c r="Q28" s="86">
        <v>319.40000000000003</v>
      </c>
      <c r="R28" s="86">
        <v>541.4</v>
      </c>
      <c r="S28" s="86">
        <v>1194.4000000000001</v>
      </c>
      <c r="T28" s="86">
        <v>1194.4000000000001</v>
      </c>
      <c r="U28" s="86">
        <v>0</v>
      </c>
      <c r="V28" s="86">
        <v>0</v>
      </c>
      <c r="W28" s="86">
        <v>4034.8</v>
      </c>
      <c r="X28" s="86">
        <v>5900.4000000000005</v>
      </c>
      <c r="Y28" s="86">
        <v>11761.2</v>
      </c>
      <c r="Z28" s="86">
        <v>0</v>
      </c>
      <c r="AA28" s="86">
        <v>0</v>
      </c>
      <c r="AB28" s="87">
        <v>22143</v>
      </c>
      <c r="AC28" s="84"/>
      <c r="AD28" s="86">
        <v>132</v>
      </c>
      <c r="AE28" s="86">
        <v>569.1</v>
      </c>
      <c r="AF28" s="86">
        <v>464</v>
      </c>
      <c r="AG28" s="86">
        <v>395.40000000000003</v>
      </c>
      <c r="AH28" s="65">
        <f t="shared" si="0"/>
        <v>701.1</v>
      </c>
      <c r="AI28" s="65">
        <f t="shared" si="1"/>
        <v>859.40000000000009</v>
      </c>
    </row>
    <row r="29" spans="1:35" x14ac:dyDescent="0.2">
      <c r="A29" s="85" t="s">
        <v>25</v>
      </c>
      <c r="B29" s="86">
        <v>6.8</v>
      </c>
      <c r="C29" s="86">
        <v>19.920000000000002</v>
      </c>
      <c r="D29" s="86">
        <v>1.105</v>
      </c>
      <c r="E29" s="86">
        <v>3222</v>
      </c>
      <c r="F29" s="86">
        <v>4432</v>
      </c>
      <c r="G29" s="86">
        <v>69.7</v>
      </c>
      <c r="H29" s="86">
        <v>1730.4</v>
      </c>
      <c r="I29" s="86">
        <v>1730.8</v>
      </c>
      <c r="J29" s="86">
        <v>2335.2000000000003</v>
      </c>
      <c r="K29" s="86">
        <v>2336.4</v>
      </c>
      <c r="L29" s="86">
        <v>305.55</v>
      </c>
      <c r="M29" s="86">
        <v>71</v>
      </c>
      <c r="N29" s="86">
        <v>318.40000000000003</v>
      </c>
      <c r="O29" s="86">
        <v>251</v>
      </c>
      <c r="P29" s="86">
        <v>732</v>
      </c>
      <c r="Q29" s="86">
        <v>306</v>
      </c>
      <c r="R29" s="86">
        <v>483.8</v>
      </c>
      <c r="S29" s="86">
        <v>1029.5999999999999</v>
      </c>
      <c r="T29" s="86">
        <v>1030.4000000000001</v>
      </c>
      <c r="U29" s="86">
        <v>0</v>
      </c>
      <c r="V29" s="86">
        <v>0</v>
      </c>
      <c r="W29" s="86">
        <v>3808.2000000000003</v>
      </c>
      <c r="X29" s="86">
        <v>5427.4000000000005</v>
      </c>
      <c r="Y29" s="86">
        <v>11510.4</v>
      </c>
      <c r="Z29" s="86">
        <v>0</v>
      </c>
      <c r="AA29" s="86">
        <v>0</v>
      </c>
      <c r="AB29" s="87">
        <v>21153</v>
      </c>
      <c r="AC29" s="84"/>
      <c r="AD29" s="86">
        <v>130.19999999999999</v>
      </c>
      <c r="AE29" s="86">
        <v>543</v>
      </c>
      <c r="AF29" s="86">
        <v>434.40000000000003</v>
      </c>
      <c r="AG29" s="86">
        <v>366</v>
      </c>
      <c r="AH29" s="65">
        <f t="shared" si="0"/>
        <v>673.2</v>
      </c>
      <c r="AI29" s="65">
        <f t="shared" si="1"/>
        <v>800.40000000000009</v>
      </c>
    </row>
    <row r="30" spans="1:35" ht="13.5" thickBot="1" x14ac:dyDescent="0.25">
      <c r="A30" s="88" t="s">
        <v>26</v>
      </c>
      <c r="B30" s="89">
        <v>6.84</v>
      </c>
      <c r="C30" s="89">
        <v>20.12</v>
      </c>
      <c r="D30" s="89">
        <v>1.177</v>
      </c>
      <c r="E30" s="89">
        <v>3044</v>
      </c>
      <c r="F30" s="89">
        <v>4048</v>
      </c>
      <c r="G30" s="89">
        <v>69.400000000000006</v>
      </c>
      <c r="H30" s="89">
        <v>1617.6000000000001</v>
      </c>
      <c r="I30" s="89">
        <v>1617.2</v>
      </c>
      <c r="J30" s="89">
        <v>2206.8000000000002</v>
      </c>
      <c r="K30" s="89">
        <v>2206.8000000000002</v>
      </c>
      <c r="L30" s="89">
        <v>271.64999999999998</v>
      </c>
      <c r="M30" s="89">
        <v>65</v>
      </c>
      <c r="N30" s="89">
        <v>291.60000000000002</v>
      </c>
      <c r="O30" s="89">
        <v>225</v>
      </c>
      <c r="P30" s="89">
        <v>698.80000000000007</v>
      </c>
      <c r="Q30" s="89">
        <v>312.8</v>
      </c>
      <c r="R30" s="89">
        <v>448.2</v>
      </c>
      <c r="S30" s="89">
        <v>863.2</v>
      </c>
      <c r="T30" s="89">
        <v>863.2</v>
      </c>
      <c r="U30" s="89">
        <v>0</v>
      </c>
      <c r="V30" s="89">
        <v>0</v>
      </c>
      <c r="W30" s="89">
        <v>3581.6</v>
      </c>
      <c r="X30" s="89">
        <v>4974.2</v>
      </c>
      <c r="Y30" s="89">
        <v>11220</v>
      </c>
      <c r="Z30" s="89">
        <v>0</v>
      </c>
      <c r="AA30" s="89">
        <v>0</v>
      </c>
      <c r="AB30" s="90">
        <v>20182.8</v>
      </c>
      <c r="AC30" s="84"/>
      <c r="AD30" s="89">
        <v>115.5</v>
      </c>
      <c r="AE30" s="89">
        <v>495.90000000000003</v>
      </c>
      <c r="AF30" s="89">
        <v>404.40000000000003</v>
      </c>
      <c r="AG30" s="89">
        <v>345.90000000000003</v>
      </c>
      <c r="AH30" s="65">
        <f t="shared" si="0"/>
        <v>611.40000000000009</v>
      </c>
      <c r="AI30" s="65">
        <f t="shared" si="1"/>
        <v>750.30000000000007</v>
      </c>
    </row>
    <row r="31" spans="1:35" s="92" customFormat="1" hidden="1" x14ac:dyDescent="0.2">
      <c r="A31" s="91" t="s">
        <v>2</v>
      </c>
      <c r="B31" s="92">
        <f t="shared" ref="B31:AB31" si="2">SUM(B7:B30)</f>
        <v>163.32000000000002</v>
      </c>
      <c r="C31" s="92">
        <f t="shared" si="2"/>
        <v>495.84</v>
      </c>
      <c r="D31" s="92">
        <f t="shared" si="2"/>
        <v>29.427000000000003</v>
      </c>
      <c r="E31" s="92">
        <f t="shared" si="2"/>
        <v>80572</v>
      </c>
      <c r="F31" s="92">
        <f t="shared" si="2"/>
        <v>111560</v>
      </c>
      <c r="G31" s="92">
        <f t="shared" si="2"/>
        <v>1781.9</v>
      </c>
      <c r="H31" s="92">
        <f t="shared" si="2"/>
        <v>44692</v>
      </c>
      <c r="I31" s="92">
        <f t="shared" si="2"/>
        <v>44689.200000000004</v>
      </c>
      <c r="J31" s="92">
        <f t="shared" si="2"/>
        <v>57217.2</v>
      </c>
      <c r="K31" s="92">
        <f t="shared" si="2"/>
        <v>57214.80000000001</v>
      </c>
      <c r="L31" s="92">
        <f t="shared" si="2"/>
        <v>7614.8999999999978</v>
      </c>
      <c r="M31" s="92">
        <f t="shared" si="2"/>
        <v>1935.6000000000004</v>
      </c>
      <c r="N31" s="92">
        <f t="shared" si="2"/>
        <v>8581</v>
      </c>
      <c r="O31" s="92">
        <f t="shared" si="2"/>
        <v>5280.5999999999995</v>
      </c>
      <c r="P31" s="92">
        <f t="shared" si="2"/>
        <v>16820.600000000002</v>
      </c>
      <c r="Q31" s="92">
        <f t="shared" si="2"/>
        <v>7574.7999999999984</v>
      </c>
      <c r="R31" s="92">
        <f t="shared" si="2"/>
        <v>12515</v>
      </c>
      <c r="S31" s="92">
        <f t="shared" si="2"/>
        <v>27662.400000000001</v>
      </c>
      <c r="T31" s="92">
        <f t="shared" si="2"/>
        <v>27661.600000000006</v>
      </c>
      <c r="U31" s="92">
        <f t="shared" si="2"/>
        <v>0</v>
      </c>
      <c r="V31" s="92">
        <f t="shared" si="2"/>
        <v>0</v>
      </c>
      <c r="W31" s="92">
        <f t="shared" si="2"/>
        <v>96353.400000000009</v>
      </c>
      <c r="X31" s="92">
        <f t="shared" si="2"/>
        <v>137143.6</v>
      </c>
      <c r="Y31" s="92">
        <f t="shared" si="2"/>
        <v>144441</v>
      </c>
      <c r="Z31" s="92">
        <f t="shared" si="2"/>
        <v>0</v>
      </c>
      <c r="AA31" s="92">
        <f t="shared" si="2"/>
        <v>0</v>
      </c>
      <c r="AB31" s="92">
        <f t="shared" si="2"/>
        <v>388053.6</v>
      </c>
      <c r="AH31" s="65">
        <f t="shared" si="0"/>
        <v>0</v>
      </c>
      <c r="AI31" s="65">
        <f t="shared" si="1"/>
        <v>0</v>
      </c>
    </row>
    <row r="36" spans="1:54" ht="25.5" x14ac:dyDescent="0.35">
      <c r="A36" s="64"/>
      <c r="B36" s="67" t="s">
        <v>33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</row>
    <row r="37" spans="1:54" ht="15.75" x14ac:dyDescent="0.25">
      <c r="A37" s="64"/>
      <c r="B37" s="68" t="s">
        <v>66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</row>
    <row r="38" spans="1:54" ht="15.75" x14ac:dyDescent="0.25">
      <c r="A38" s="69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1" t="s">
        <v>67</v>
      </c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</row>
    <row r="39" spans="1:54" ht="16.5" thickBot="1" x14ac:dyDescent="0.3">
      <c r="A39" s="73" t="s">
        <v>38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74" t="s">
        <v>37</v>
      </c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</row>
    <row r="40" spans="1:54" ht="39" thickBot="1" x14ac:dyDescent="0.25">
      <c r="A40" s="76" t="s">
        <v>31</v>
      </c>
      <c r="B40" s="77" t="s">
        <v>39</v>
      </c>
      <c r="C40" s="77" t="s">
        <v>40</v>
      </c>
      <c r="D40" s="77" t="s">
        <v>41</v>
      </c>
      <c r="E40" s="77" t="s">
        <v>42</v>
      </c>
      <c r="F40" s="77" t="s">
        <v>43</v>
      </c>
      <c r="G40" s="77" t="s">
        <v>44</v>
      </c>
      <c r="H40" s="77" t="s">
        <v>45</v>
      </c>
      <c r="I40" s="77" t="s">
        <v>46</v>
      </c>
      <c r="J40" s="77" t="s">
        <v>47</v>
      </c>
      <c r="K40" s="77" t="s">
        <v>48</v>
      </c>
      <c r="L40" s="77" t="s">
        <v>49</v>
      </c>
      <c r="M40" s="77" t="s">
        <v>50</v>
      </c>
      <c r="N40" s="77" t="s">
        <v>51</v>
      </c>
      <c r="O40" s="77" t="s">
        <v>52</v>
      </c>
      <c r="P40" s="77" t="s">
        <v>53</v>
      </c>
      <c r="Q40" s="77" t="s">
        <v>54</v>
      </c>
      <c r="R40" s="77" t="s">
        <v>55</v>
      </c>
      <c r="S40" s="77" t="s">
        <v>56</v>
      </c>
      <c r="T40" s="77" t="s">
        <v>57</v>
      </c>
      <c r="U40" s="77" t="s">
        <v>58</v>
      </c>
      <c r="V40" s="77" t="s">
        <v>59</v>
      </c>
      <c r="W40" s="77" t="s">
        <v>60</v>
      </c>
      <c r="X40" s="77" t="s">
        <v>61</v>
      </c>
      <c r="Y40" s="77" t="s">
        <v>62</v>
      </c>
      <c r="Z40" s="77" t="s">
        <v>63</v>
      </c>
      <c r="AA40" s="77" t="s">
        <v>64</v>
      </c>
      <c r="AB40" s="78" t="s">
        <v>65</v>
      </c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</row>
    <row r="41" spans="1:54" x14ac:dyDescent="0.2">
      <c r="A41" s="81" t="s">
        <v>3</v>
      </c>
      <c r="B41" s="82">
        <v>10.08</v>
      </c>
      <c r="C41" s="82">
        <v>4.4000000000000004</v>
      </c>
      <c r="D41" s="82">
        <v>2.4E-2</v>
      </c>
      <c r="E41" s="82">
        <v>1058</v>
      </c>
      <c r="F41" s="82">
        <v>1582</v>
      </c>
      <c r="G41" s="82">
        <v>42</v>
      </c>
      <c r="H41" s="82">
        <v>604.80000000000007</v>
      </c>
      <c r="I41" s="82">
        <v>604.4</v>
      </c>
      <c r="J41" s="82">
        <v>741.6</v>
      </c>
      <c r="K41" s="82">
        <v>742.2</v>
      </c>
      <c r="L41" s="82">
        <v>111.3</v>
      </c>
      <c r="M41" s="82">
        <v>29.6</v>
      </c>
      <c r="N41" s="82">
        <v>144</v>
      </c>
      <c r="O41" s="82">
        <v>41.6</v>
      </c>
      <c r="P41" s="82">
        <v>180.20000000000002</v>
      </c>
      <c r="Q41" s="82">
        <v>88.600000000000009</v>
      </c>
      <c r="R41" s="82">
        <v>254.4</v>
      </c>
      <c r="S41" s="82">
        <v>371.2</v>
      </c>
      <c r="T41" s="82">
        <v>371.6</v>
      </c>
      <c r="U41" s="82">
        <v>0</v>
      </c>
      <c r="V41" s="82">
        <v>0</v>
      </c>
      <c r="W41" s="82">
        <v>1509.2</v>
      </c>
      <c r="X41" s="82">
        <v>2431</v>
      </c>
      <c r="Y41" s="82">
        <v>0</v>
      </c>
      <c r="Z41" s="82">
        <v>4765.2</v>
      </c>
      <c r="AA41" s="82">
        <v>1518</v>
      </c>
      <c r="AB41" s="83">
        <v>0</v>
      </c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</row>
    <row r="42" spans="1:54" x14ac:dyDescent="0.2">
      <c r="A42" s="85" t="s">
        <v>4</v>
      </c>
      <c r="B42" s="86">
        <v>10.120000000000001</v>
      </c>
      <c r="C42" s="86">
        <v>4.5200000000000005</v>
      </c>
      <c r="D42" s="86">
        <v>2.4E-2</v>
      </c>
      <c r="E42" s="86">
        <v>1064</v>
      </c>
      <c r="F42" s="86">
        <v>1546</v>
      </c>
      <c r="G42" s="86">
        <v>45.800000000000004</v>
      </c>
      <c r="H42" s="86">
        <v>600</v>
      </c>
      <c r="I42" s="86">
        <v>600</v>
      </c>
      <c r="J42" s="86">
        <v>703.2</v>
      </c>
      <c r="K42" s="86">
        <v>702</v>
      </c>
      <c r="L42" s="86">
        <v>112.95</v>
      </c>
      <c r="M42" s="86">
        <v>29.6</v>
      </c>
      <c r="N42" s="86">
        <v>150.4</v>
      </c>
      <c r="O42" s="86">
        <v>38</v>
      </c>
      <c r="P42" s="86">
        <v>183.6</v>
      </c>
      <c r="Q42" s="86">
        <v>89</v>
      </c>
      <c r="R42" s="86">
        <v>255</v>
      </c>
      <c r="S42" s="86">
        <v>372</v>
      </c>
      <c r="T42" s="86">
        <v>372.40000000000003</v>
      </c>
      <c r="U42" s="86">
        <v>0</v>
      </c>
      <c r="V42" s="86">
        <v>0</v>
      </c>
      <c r="W42" s="86">
        <v>1537.8</v>
      </c>
      <c r="X42" s="86">
        <v>2362.8000000000002</v>
      </c>
      <c r="Y42" s="86">
        <v>0</v>
      </c>
      <c r="Z42" s="86">
        <v>4765.2</v>
      </c>
      <c r="AA42" s="86">
        <v>1531.2</v>
      </c>
      <c r="AB42" s="87">
        <v>0</v>
      </c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</row>
    <row r="43" spans="1:54" x14ac:dyDescent="0.2">
      <c r="A43" s="85" t="s">
        <v>5</v>
      </c>
      <c r="B43" s="86">
        <v>10.16</v>
      </c>
      <c r="C43" s="86">
        <v>4.4800000000000004</v>
      </c>
      <c r="D43" s="86">
        <v>2.4E-2</v>
      </c>
      <c r="E43" s="86">
        <v>1068</v>
      </c>
      <c r="F43" s="86">
        <v>1526</v>
      </c>
      <c r="G43" s="86">
        <v>43.9</v>
      </c>
      <c r="H43" s="86">
        <v>605.6</v>
      </c>
      <c r="I43" s="86">
        <v>606</v>
      </c>
      <c r="J43" s="86">
        <v>694.80000000000007</v>
      </c>
      <c r="K43" s="86">
        <v>695.4</v>
      </c>
      <c r="L43" s="86">
        <v>112.65</v>
      </c>
      <c r="M43" s="86">
        <v>29.8</v>
      </c>
      <c r="N43" s="86">
        <v>145</v>
      </c>
      <c r="O43" s="86">
        <v>42.800000000000004</v>
      </c>
      <c r="P43" s="86">
        <v>181.4</v>
      </c>
      <c r="Q43" s="86">
        <v>89.8</v>
      </c>
      <c r="R43" s="86">
        <v>263.39999999999998</v>
      </c>
      <c r="S43" s="86">
        <v>350.40000000000003</v>
      </c>
      <c r="T43" s="86">
        <v>350</v>
      </c>
      <c r="U43" s="86">
        <v>0</v>
      </c>
      <c r="V43" s="86">
        <v>0</v>
      </c>
      <c r="W43" s="86">
        <v>1540</v>
      </c>
      <c r="X43" s="86">
        <v>2327.6</v>
      </c>
      <c r="Y43" s="86">
        <v>0</v>
      </c>
      <c r="Z43" s="86">
        <v>4771.8</v>
      </c>
      <c r="AA43" s="86">
        <v>1570.8</v>
      </c>
      <c r="AB43" s="87">
        <v>0</v>
      </c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</row>
    <row r="44" spans="1:54" x14ac:dyDescent="0.2">
      <c r="A44" s="85" t="s">
        <v>6</v>
      </c>
      <c r="B44" s="86">
        <v>10.040000000000001</v>
      </c>
      <c r="C44" s="86">
        <v>4.4800000000000004</v>
      </c>
      <c r="D44" s="86">
        <v>2.4E-2</v>
      </c>
      <c r="E44" s="86">
        <v>1052</v>
      </c>
      <c r="F44" s="86">
        <v>1474</v>
      </c>
      <c r="G44" s="86">
        <v>40.800000000000004</v>
      </c>
      <c r="H44" s="86">
        <v>600</v>
      </c>
      <c r="I44" s="86">
        <v>599.6</v>
      </c>
      <c r="J44" s="86">
        <v>682.80000000000007</v>
      </c>
      <c r="K44" s="86">
        <v>682.80000000000007</v>
      </c>
      <c r="L44" s="86">
        <v>112.5</v>
      </c>
      <c r="M44" s="86">
        <v>29.8</v>
      </c>
      <c r="N44" s="86">
        <v>145.80000000000001</v>
      </c>
      <c r="O44" s="86">
        <v>33.799999999999997</v>
      </c>
      <c r="P44" s="86">
        <v>180.4</v>
      </c>
      <c r="Q44" s="86">
        <v>87.8</v>
      </c>
      <c r="R44" s="86">
        <v>260.39999999999998</v>
      </c>
      <c r="S44" s="86">
        <v>324.8</v>
      </c>
      <c r="T44" s="86">
        <v>324.8</v>
      </c>
      <c r="U44" s="86">
        <v>0</v>
      </c>
      <c r="V44" s="86">
        <v>0</v>
      </c>
      <c r="W44" s="86">
        <v>1526.8</v>
      </c>
      <c r="X44" s="86">
        <v>2257.2000000000003</v>
      </c>
      <c r="Y44" s="86">
        <v>0</v>
      </c>
      <c r="Z44" s="86">
        <v>4752</v>
      </c>
      <c r="AA44" s="86">
        <v>1597.2</v>
      </c>
      <c r="AB44" s="87">
        <v>0</v>
      </c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</row>
    <row r="45" spans="1:54" x14ac:dyDescent="0.2">
      <c r="A45" s="85" t="s">
        <v>7</v>
      </c>
      <c r="B45" s="86">
        <v>10.120000000000001</v>
      </c>
      <c r="C45" s="86">
        <v>4.4800000000000004</v>
      </c>
      <c r="D45" s="86">
        <v>2.4E-2</v>
      </c>
      <c r="E45" s="86">
        <v>1068</v>
      </c>
      <c r="F45" s="86">
        <v>1482</v>
      </c>
      <c r="G45" s="86">
        <v>40.4</v>
      </c>
      <c r="H45" s="86">
        <v>592.80000000000007</v>
      </c>
      <c r="I45" s="86">
        <v>593.20000000000005</v>
      </c>
      <c r="J45" s="86">
        <v>670.80000000000007</v>
      </c>
      <c r="K45" s="86">
        <v>670.80000000000007</v>
      </c>
      <c r="L45" s="86">
        <v>135</v>
      </c>
      <c r="M45" s="86">
        <v>29.400000000000002</v>
      </c>
      <c r="N45" s="86">
        <v>153.20000000000002</v>
      </c>
      <c r="O45" s="86">
        <v>34.800000000000004</v>
      </c>
      <c r="P45" s="86">
        <v>178.4</v>
      </c>
      <c r="Q45" s="86">
        <v>87.600000000000009</v>
      </c>
      <c r="R45" s="86">
        <v>260.8</v>
      </c>
      <c r="S45" s="86">
        <v>335.2</v>
      </c>
      <c r="T45" s="86">
        <v>335.2</v>
      </c>
      <c r="U45" s="86">
        <v>0</v>
      </c>
      <c r="V45" s="86">
        <v>0</v>
      </c>
      <c r="W45" s="86">
        <v>1540</v>
      </c>
      <c r="X45" s="86">
        <v>2279.2000000000003</v>
      </c>
      <c r="Y45" s="86">
        <v>0</v>
      </c>
      <c r="Z45" s="86">
        <v>4738.8</v>
      </c>
      <c r="AA45" s="86">
        <v>1597.2</v>
      </c>
      <c r="AB45" s="87">
        <v>0</v>
      </c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</row>
    <row r="46" spans="1:54" x14ac:dyDescent="0.2">
      <c r="A46" s="85" t="s">
        <v>8</v>
      </c>
      <c r="B46" s="86">
        <v>10.08</v>
      </c>
      <c r="C46" s="86">
        <v>4.4400000000000004</v>
      </c>
      <c r="D46" s="86">
        <v>2.4E-2</v>
      </c>
      <c r="E46" s="86">
        <v>1064</v>
      </c>
      <c r="F46" s="86">
        <v>1506</v>
      </c>
      <c r="G46" s="86">
        <v>40.4</v>
      </c>
      <c r="H46" s="86">
        <v>583.20000000000005</v>
      </c>
      <c r="I46" s="86">
        <v>583.20000000000005</v>
      </c>
      <c r="J46" s="86">
        <v>673.2</v>
      </c>
      <c r="K46" s="86">
        <v>673.2</v>
      </c>
      <c r="L46" s="86">
        <v>146.85</v>
      </c>
      <c r="M46" s="86">
        <v>29.2</v>
      </c>
      <c r="N46" s="86">
        <v>168.20000000000002</v>
      </c>
      <c r="O46" s="86">
        <v>35</v>
      </c>
      <c r="P46" s="86">
        <v>175.20000000000002</v>
      </c>
      <c r="Q46" s="86">
        <v>86</v>
      </c>
      <c r="R46" s="86">
        <v>257.60000000000002</v>
      </c>
      <c r="S46" s="86">
        <v>343.2</v>
      </c>
      <c r="T46" s="86">
        <v>343.2</v>
      </c>
      <c r="U46" s="86">
        <v>0</v>
      </c>
      <c r="V46" s="86">
        <v>0</v>
      </c>
      <c r="W46" s="86">
        <v>1566.4</v>
      </c>
      <c r="X46" s="86">
        <v>2349.6</v>
      </c>
      <c r="Y46" s="86">
        <v>0</v>
      </c>
      <c r="Z46" s="86">
        <v>4686</v>
      </c>
      <c r="AA46" s="86">
        <v>1478.4</v>
      </c>
      <c r="AB46" s="87">
        <v>0</v>
      </c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</row>
    <row r="47" spans="1:54" x14ac:dyDescent="0.2">
      <c r="A47" s="85" t="s">
        <v>9</v>
      </c>
      <c r="B47" s="86">
        <v>10</v>
      </c>
      <c r="C47" s="86">
        <v>4.28</v>
      </c>
      <c r="D47" s="86">
        <v>2.5000000000000001E-2</v>
      </c>
      <c r="E47" s="86">
        <v>1066</v>
      </c>
      <c r="F47" s="86">
        <v>1584</v>
      </c>
      <c r="G47" s="86">
        <v>38</v>
      </c>
      <c r="H47" s="86">
        <v>588</v>
      </c>
      <c r="I47" s="86">
        <v>588.4</v>
      </c>
      <c r="J47" s="86">
        <v>660</v>
      </c>
      <c r="K47" s="86">
        <v>660.6</v>
      </c>
      <c r="L47" s="86">
        <v>147.45000000000002</v>
      </c>
      <c r="M47" s="86">
        <v>29.2</v>
      </c>
      <c r="N47" s="86">
        <v>163.6</v>
      </c>
      <c r="O47" s="86">
        <v>31</v>
      </c>
      <c r="P47" s="86">
        <v>175</v>
      </c>
      <c r="Q47" s="86">
        <v>82.8</v>
      </c>
      <c r="R47" s="86">
        <v>275.8</v>
      </c>
      <c r="S47" s="86">
        <v>423.2</v>
      </c>
      <c r="T47" s="86">
        <v>422.8</v>
      </c>
      <c r="U47" s="86">
        <v>0</v>
      </c>
      <c r="V47" s="86">
        <v>0</v>
      </c>
      <c r="W47" s="86">
        <v>1401.4</v>
      </c>
      <c r="X47" s="86">
        <v>2501.4</v>
      </c>
      <c r="Y47" s="86">
        <v>0</v>
      </c>
      <c r="Z47" s="86">
        <v>4626.6000000000004</v>
      </c>
      <c r="AA47" s="86">
        <v>1353</v>
      </c>
      <c r="AB47" s="87">
        <v>0</v>
      </c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</row>
    <row r="48" spans="1:54" x14ac:dyDescent="0.2">
      <c r="A48" s="85" t="s">
        <v>10</v>
      </c>
      <c r="B48" s="86">
        <v>9.8800000000000008</v>
      </c>
      <c r="C48" s="86">
        <v>4.2</v>
      </c>
      <c r="D48" s="86">
        <v>2.5000000000000001E-2</v>
      </c>
      <c r="E48" s="86">
        <v>1056</v>
      </c>
      <c r="F48" s="86">
        <v>1734</v>
      </c>
      <c r="G48" s="86">
        <v>36.800000000000004</v>
      </c>
      <c r="H48" s="86">
        <v>589.6</v>
      </c>
      <c r="I48" s="86">
        <v>589.20000000000005</v>
      </c>
      <c r="J48" s="86">
        <v>702</v>
      </c>
      <c r="K48" s="86">
        <v>702</v>
      </c>
      <c r="L48" s="86">
        <v>130.19999999999999</v>
      </c>
      <c r="M48" s="86">
        <v>27.2</v>
      </c>
      <c r="N48" s="86">
        <v>160.20000000000002</v>
      </c>
      <c r="O48" s="86">
        <v>51</v>
      </c>
      <c r="P48" s="86">
        <v>177.20000000000002</v>
      </c>
      <c r="Q48" s="86">
        <v>84.8</v>
      </c>
      <c r="R48" s="86">
        <v>278.40000000000003</v>
      </c>
      <c r="S48" s="86">
        <v>504.8</v>
      </c>
      <c r="T48" s="86">
        <v>505.6</v>
      </c>
      <c r="U48" s="86">
        <v>0</v>
      </c>
      <c r="V48" s="86">
        <v>0</v>
      </c>
      <c r="W48" s="86">
        <v>1465.2</v>
      </c>
      <c r="X48" s="86">
        <v>2774.2000000000003</v>
      </c>
      <c r="Y48" s="86">
        <v>0</v>
      </c>
      <c r="Z48" s="86">
        <v>4554</v>
      </c>
      <c r="AA48" s="86">
        <v>1141.8</v>
      </c>
      <c r="AB48" s="87">
        <v>0</v>
      </c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</row>
    <row r="49" spans="1:54" x14ac:dyDescent="0.2">
      <c r="A49" s="85" t="s">
        <v>11</v>
      </c>
      <c r="B49" s="86">
        <v>9.8000000000000007</v>
      </c>
      <c r="C49" s="86">
        <v>3.64</v>
      </c>
      <c r="D49" s="86">
        <v>2.3E-2</v>
      </c>
      <c r="E49" s="86">
        <v>1108</v>
      </c>
      <c r="F49" s="86">
        <v>1886</v>
      </c>
      <c r="G49" s="86">
        <v>47.5</v>
      </c>
      <c r="H49" s="86">
        <v>660</v>
      </c>
      <c r="I49" s="86">
        <v>659.6</v>
      </c>
      <c r="J49" s="86">
        <v>822</v>
      </c>
      <c r="K49" s="86">
        <v>821.4</v>
      </c>
      <c r="L49" s="86">
        <v>115.95</v>
      </c>
      <c r="M49" s="86">
        <v>30.400000000000002</v>
      </c>
      <c r="N49" s="86">
        <v>152.80000000000001</v>
      </c>
      <c r="O49" s="86">
        <v>62.2</v>
      </c>
      <c r="P49" s="86">
        <v>158.4</v>
      </c>
      <c r="Q49" s="86">
        <v>84</v>
      </c>
      <c r="R49" s="86">
        <v>293.2</v>
      </c>
      <c r="S49" s="86">
        <v>518.4</v>
      </c>
      <c r="T49" s="86">
        <v>518</v>
      </c>
      <c r="U49" s="86">
        <v>0</v>
      </c>
      <c r="V49" s="86">
        <v>0</v>
      </c>
      <c r="W49" s="86">
        <v>1522.4</v>
      </c>
      <c r="X49" s="86">
        <v>3027.2000000000003</v>
      </c>
      <c r="Y49" s="86">
        <v>0</v>
      </c>
      <c r="Z49" s="86">
        <v>4474.8</v>
      </c>
      <c r="AA49" s="86">
        <v>983.4</v>
      </c>
      <c r="AB49" s="87">
        <v>0</v>
      </c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</row>
    <row r="50" spans="1:54" x14ac:dyDescent="0.2">
      <c r="A50" s="85" t="s">
        <v>12</v>
      </c>
      <c r="B50" s="86">
        <v>9.68</v>
      </c>
      <c r="C50" s="86">
        <v>2.88</v>
      </c>
      <c r="D50" s="86">
        <v>2.3E-2</v>
      </c>
      <c r="E50" s="86">
        <v>1128</v>
      </c>
      <c r="F50" s="86">
        <v>1956</v>
      </c>
      <c r="G50" s="86">
        <v>72.900000000000006</v>
      </c>
      <c r="H50" s="86">
        <v>635.20000000000005</v>
      </c>
      <c r="I50" s="86">
        <v>635.20000000000005</v>
      </c>
      <c r="J50" s="86">
        <v>818.4</v>
      </c>
      <c r="K50" s="86">
        <v>819</v>
      </c>
      <c r="L50" s="86">
        <v>114.15</v>
      </c>
      <c r="M50" s="86">
        <v>53</v>
      </c>
      <c r="N50" s="86">
        <v>140</v>
      </c>
      <c r="O50" s="86">
        <v>56.2</v>
      </c>
      <c r="P50" s="86">
        <v>152.80000000000001</v>
      </c>
      <c r="Q50" s="86">
        <v>83.2</v>
      </c>
      <c r="R50" s="86">
        <v>338.40000000000003</v>
      </c>
      <c r="S50" s="86">
        <v>565.6</v>
      </c>
      <c r="T50" s="86">
        <v>565.6</v>
      </c>
      <c r="U50" s="86">
        <v>0</v>
      </c>
      <c r="V50" s="86">
        <v>0</v>
      </c>
      <c r="W50" s="86">
        <v>1520.2</v>
      </c>
      <c r="X50" s="86">
        <v>3214.2000000000003</v>
      </c>
      <c r="Y50" s="86">
        <v>0</v>
      </c>
      <c r="Z50" s="86">
        <v>4309.8</v>
      </c>
      <c r="AA50" s="86">
        <v>1003.2</v>
      </c>
      <c r="AB50" s="87">
        <v>0</v>
      </c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</row>
    <row r="51" spans="1:54" x14ac:dyDescent="0.2">
      <c r="A51" s="85" t="s">
        <v>13</v>
      </c>
      <c r="B51" s="86">
        <v>9.7200000000000006</v>
      </c>
      <c r="C51" s="86">
        <v>2.92</v>
      </c>
      <c r="D51" s="86">
        <v>2.4E-2</v>
      </c>
      <c r="E51" s="86">
        <v>1134</v>
      </c>
      <c r="F51" s="86">
        <v>1994</v>
      </c>
      <c r="G51" s="86">
        <v>47.6</v>
      </c>
      <c r="H51" s="86">
        <v>644.80000000000007</v>
      </c>
      <c r="I51" s="86">
        <v>644.80000000000007</v>
      </c>
      <c r="J51" s="86">
        <v>928.80000000000007</v>
      </c>
      <c r="K51" s="86">
        <v>928.80000000000007</v>
      </c>
      <c r="L51" s="86">
        <v>110.4</v>
      </c>
      <c r="M51" s="86">
        <v>69.400000000000006</v>
      </c>
      <c r="N51" s="86">
        <v>131.19999999999999</v>
      </c>
      <c r="O51" s="86">
        <v>37.200000000000003</v>
      </c>
      <c r="P51" s="86">
        <v>154.20000000000002</v>
      </c>
      <c r="Q51" s="86">
        <v>91.8</v>
      </c>
      <c r="R51" s="86">
        <v>315</v>
      </c>
      <c r="S51" s="86">
        <v>547.20000000000005</v>
      </c>
      <c r="T51" s="86">
        <v>546.79999999999995</v>
      </c>
      <c r="U51" s="86">
        <v>0</v>
      </c>
      <c r="V51" s="86">
        <v>0</v>
      </c>
      <c r="W51" s="86">
        <v>1524.6000000000001</v>
      </c>
      <c r="X51" s="86">
        <v>3227.4</v>
      </c>
      <c r="Y51" s="86">
        <v>0</v>
      </c>
      <c r="Z51" s="86">
        <v>4435.2</v>
      </c>
      <c r="AA51" s="86">
        <v>983.4</v>
      </c>
      <c r="AB51" s="87">
        <v>0</v>
      </c>
    </row>
    <row r="52" spans="1:54" x14ac:dyDescent="0.2">
      <c r="A52" s="85" t="s">
        <v>14</v>
      </c>
      <c r="B52" s="86">
        <v>9.76</v>
      </c>
      <c r="C52" s="86">
        <v>2.92</v>
      </c>
      <c r="D52" s="86">
        <v>2.4E-2</v>
      </c>
      <c r="E52" s="86">
        <v>1068</v>
      </c>
      <c r="F52" s="86">
        <v>2026</v>
      </c>
      <c r="G52" s="86">
        <v>52.9</v>
      </c>
      <c r="H52" s="86">
        <v>623.20000000000005</v>
      </c>
      <c r="I52" s="86">
        <v>624</v>
      </c>
      <c r="J52" s="86">
        <v>934.80000000000007</v>
      </c>
      <c r="K52" s="86">
        <v>934.2</v>
      </c>
      <c r="L52" s="86">
        <v>113.10000000000001</v>
      </c>
      <c r="M52" s="86">
        <v>45.4</v>
      </c>
      <c r="N52" s="86">
        <v>126.4</v>
      </c>
      <c r="O52" s="86">
        <v>30.8</v>
      </c>
      <c r="P52" s="86">
        <v>133.6</v>
      </c>
      <c r="Q52" s="86">
        <v>84.600000000000009</v>
      </c>
      <c r="R52" s="86">
        <v>332.8</v>
      </c>
      <c r="S52" s="86">
        <v>566.4</v>
      </c>
      <c r="T52" s="86">
        <v>566.4</v>
      </c>
      <c r="U52" s="86">
        <v>0</v>
      </c>
      <c r="V52" s="86">
        <v>0</v>
      </c>
      <c r="W52" s="86">
        <v>1463</v>
      </c>
      <c r="X52" s="86">
        <v>3220.8</v>
      </c>
      <c r="Y52" s="86">
        <v>0</v>
      </c>
      <c r="Z52" s="86">
        <v>4455</v>
      </c>
      <c r="AA52" s="86">
        <v>983.4</v>
      </c>
      <c r="AB52" s="87">
        <v>0</v>
      </c>
    </row>
    <row r="53" spans="1:54" x14ac:dyDescent="0.2">
      <c r="A53" s="85" t="s">
        <v>15</v>
      </c>
      <c r="B53" s="86">
        <v>9.84</v>
      </c>
      <c r="C53" s="86">
        <v>3</v>
      </c>
      <c r="D53" s="86">
        <v>2.3E-2</v>
      </c>
      <c r="E53" s="86">
        <v>1044</v>
      </c>
      <c r="F53" s="86">
        <v>1846</v>
      </c>
      <c r="G53" s="86">
        <v>45</v>
      </c>
      <c r="H53" s="86">
        <v>600.80000000000007</v>
      </c>
      <c r="I53" s="86">
        <v>600.4</v>
      </c>
      <c r="J53" s="86">
        <v>866.4</v>
      </c>
      <c r="K53" s="86">
        <v>866.4</v>
      </c>
      <c r="L53" s="86">
        <v>140.25</v>
      </c>
      <c r="M53" s="86">
        <v>33.200000000000003</v>
      </c>
      <c r="N53" s="86">
        <v>141.6</v>
      </c>
      <c r="O53" s="86">
        <v>32.6</v>
      </c>
      <c r="P53" s="86">
        <v>132.19999999999999</v>
      </c>
      <c r="Q53" s="86">
        <v>84</v>
      </c>
      <c r="R53" s="86">
        <v>253.8</v>
      </c>
      <c r="S53" s="86">
        <v>516</v>
      </c>
      <c r="T53" s="86">
        <v>516.79999999999995</v>
      </c>
      <c r="U53" s="86">
        <v>0</v>
      </c>
      <c r="V53" s="86">
        <v>0</v>
      </c>
      <c r="W53" s="86">
        <v>1432.2</v>
      </c>
      <c r="X53" s="86">
        <v>2912.8</v>
      </c>
      <c r="Y53" s="86">
        <v>0</v>
      </c>
      <c r="Z53" s="86">
        <v>4540.8</v>
      </c>
      <c r="AA53" s="86">
        <v>1069.2</v>
      </c>
      <c r="AB53" s="87">
        <v>0</v>
      </c>
    </row>
    <row r="54" spans="1:54" x14ac:dyDescent="0.2">
      <c r="A54" s="85" t="s">
        <v>16</v>
      </c>
      <c r="B54" s="86">
        <v>9.7200000000000006</v>
      </c>
      <c r="C54" s="86">
        <v>2.92</v>
      </c>
      <c r="D54" s="86">
        <v>2.4E-2</v>
      </c>
      <c r="E54" s="86">
        <v>1156</v>
      </c>
      <c r="F54" s="86">
        <v>2012</v>
      </c>
      <c r="G54" s="86">
        <v>34.6</v>
      </c>
      <c r="H54" s="86">
        <v>660.80000000000007</v>
      </c>
      <c r="I54" s="86">
        <v>660.80000000000007</v>
      </c>
      <c r="J54" s="86">
        <v>897.6</v>
      </c>
      <c r="K54" s="86">
        <v>897.6</v>
      </c>
      <c r="L54" s="86">
        <v>142.5</v>
      </c>
      <c r="M54" s="86">
        <v>66.2</v>
      </c>
      <c r="N54" s="86">
        <v>141.4</v>
      </c>
      <c r="O54" s="86">
        <v>31</v>
      </c>
      <c r="P54" s="86">
        <v>127.4</v>
      </c>
      <c r="Q54" s="86">
        <v>112.60000000000001</v>
      </c>
      <c r="R54" s="86">
        <v>348.8</v>
      </c>
      <c r="S54" s="86">
        <v>559.20000000000005</v>
      </c>
      <c r="T54" s="86">
        <v>559.20000000000005</v>
      </c>
      <c r="U54" s="86">
        <v>0</v>
      </c>
      <c r="V54" s="86">
        <v>0</v>
      </c>
      <c r="W54" s="86">
        <v>1678.6000000000001</v>
      </c>
      <c r="X54" s="86">
        <v>3198.8</v>
      </c>
      <c r="Y54" s="86">
        <v>0</v>
      </c>
      <c r="Z54" s="86">
        <v>4441.8</v>
      </c>
      <c r="AA54" s="86">
        <v>970.2</v>
      </c>
      <c r="AB54" s="87">
        <v>0</v>
      </c>
    </row>
    <row r="55" spans="1:54" x14ac:dyDescent="0.2">
      <c r="A55" s="85" t="s">
        <v>17</v>
      </c>
      <c r="B55" s="86">
        <v>9.76</v>
      </c>
      <c r="C55" s="86">
        <v>2.88</v>
      </c>
      <c r="D55" s="86">
        <v>2.7E-2</v>
      </c>
      <c r="E55" s="86">
        <v>1118</v>
      </c>
      <c r="F55" s="86">
        <v>1990</v>
      </c>
      <c r="G55" s="86">
        <v>64.400000000000006</v>
      </c>
      <c r="H55" s="86">
        <v>613.6</v>
      </c>
      <c r="I55" s="86">
        <v>613.6</v>
      </c>
      <c r="J55" s="86">
        <v>886.80000000000007</v>
      </c>
      <c r="K55" s="86">
        <v>888</v>
      </c>
      <c r="L55" s="86">
        <v>134.1</v>
      </c>
      <c r="M55" s="86">
        <v>57.800000000000004</v>
      </c>
      <c r="N55" s="86">
        <v>141.4</v>
      </c>
      <c r="O55" s="86">
        <v>42.800000000000004</v>
      </c>
      <c r="P55" s="86">
        <v>134.4</v>
      </c>
      <c r="Q55" s="86">
        <v>102.2</v>
      </c>
      <c r="R55" s="86">
        <v>341.8</v>
      </c>
      <c r="S55" s="86">
        <v>543.20000000000005</v>
      </c>
      <c r="T55" s="86">
        <v>542.79999999999995</v>
      </c>
      <c r="U55" s="86">
        <v>0</v>
      </c>
      <c r="V55" s="86">
        <v>0</v>
      </c>
      <c r="W55" s="86">
        <v>1533.4</v>
      </c>
      <c r="X55" s="86">
        <v>3198.8</v>
      </c>
      <c r="Y55" s="86">
        <v>0</v>
      </c>
      <c r="Z55" s="86">
        <v>4468.2</v>
      </c>
      <c r="AA55" s="86">
        <v>983.4</v>
      </c>
      <c r="AB55" s="87">
        <v>0</v>
      </c>
    </row>
    <row r="56" spans="1:54" x14ac:dyDescent="0.2">
      <c r="A56" s="85" t="s">
        <v>18</v>
      </c>
      <c r="B56" s="86">
        <v>9.7200000000000006</v>
      </c>
      <c r="C56" s="86">
        <v>2.92</v>
      </c>
      <c r="D56" s="86">
        <v>2.5000000000000001E-2</v>
      </c>
      <c r="E56" s="86">
        <v>1180</v>
      </c>
      <c r="F56" s="86">
        <v>1990</v>
      </c>
      <c r="G56" s="86">
        <v>51</v>
      </c>
      <c r="H56" s="86">
        <v>664.80000000000007</v>
      </c>
      <c r="I56" s="86">
        <v>664.80000000000007</v>
      </c>
      <c r="J56" s="86">
        <v>840</v>
      </c>
      <c r="K56" s="86">
        <v>839.4</v>
      </c>
      <c r="L56" s="86">
        <v>122.10000000000001</v>
      </c>
      <c r="M56" s="86">
        <v>72.600000000000009</v>
      </c>
      <c r="N56" s="86">
        <v>144</v>
      </c>
      <c r="O56" s="86">
        <v>53.800000000000004</v>
      </c>
      <c r="P56" s="86">
        <v>136.80000000000001</v>
      </c>
      <c r="Q56" s="86">
        <v>121.2</v>
      </c>
      <c r="R56" s="86">
        <v>396.2</v>
      </c>
      <c r="S56" s="86">
        <v>521.6</v>
      </c>
      <c r="T56" s="86">
        <v>521.20000000000005</v>
      </c>
      <c r="U56" s="86">
        <v>0</v>
      </c>
      <c r="V56" s="86">
        <v>0</v>
      </c>
      <c r="W56" s="86">
        <v>1700.6000000000001</v>
      </c>
      <c r="X56" s="86">
        <v>3137.2000000000003</v>
      </c>
      <c r="Y56" s="86">
        <v>0</v>
      </c>
      <c r="Z56" s="86">
        <v>4494.6000000000004</v>
      </c>
      <c r="AA56" s="86">
        <v>970.2</v>
      </c>
      <c r="AB56" s="87">
        <v>0</v>
      </c>
    </row>
    <row r="57" spans="1:54" x14ac:dyDescent="0.2">
      <c r="A57" s="85" t="s">
        <v>19</v>
      </c>
      <c r="B57" s="86">
        <v>9.68</v>
      </c>
      <c r="C57" s="86">
        <v>3.04</v>
      </c>
      <c r="D57" s="86">
        <v>2.3E-2</v>
      </c>
      <c r="E57" s="86">
        <v>1130</v>
      </c>
      <c r="F57" s="86">
        <v>2034</v>
      </c>
      <c r="G57" s="86">
        <v>46</v>
      </c>
      <c r="H57" s="86">
        <v>618.4</v>
      </c>
      <c r="I57" s="86">
        <v>618.4</v>
      </c>
      <c r="J57" s="86">
        <v>912</v>
      </c>
      <c r="K57" s="86">
        <v>912</v>
      </c>
      <c r="L57" s="86">
        <v>109.65</v>
      </c>
      <c r="M57" s="86">
        <v>36.200000000000003</v>
      </c>
      <c r="N57" s="86">
        <v>124.4</v>
      </c>
      <c r="O57" s="86">
        <v>52.800000000000004</v>
      </c>
      <c r="P57" s="86">
        <v>167.6</v>
      </c>
      <c r="Q57" s="86">
        <v>141.20000000000002</v>
      </c>
      <c r="R57" s="86">
        <v>377.8</v>
      </c>
      <c r="S57" s="86">
        <v>530.4</v>
      </c>
      <c r="T57" s="86">
        <v>530.79999999999995</v>
      </c>
      <c r="U57" s="86">
        <v>0</v>
      </c>
      <c r="V57" s="86">
        <v>0</v>
      </c>
      <c r="W57" s="86">
        <v>1548.8</v>
      </c>
      <c r="X57" s="86">
        <v>3176.8</v>
      </c>
      <c r="Y57" s="86">
        <v>0</v>
      </c>
      <c r="Z57" s="86">
        <v>4474.8</v>
      </c>
      <c r="AA57" s="86">
        <v>990</v>
      </c>
      <c r="AB57" s="87">
        <v>0</v>
      </c>
    </row>
    <row r="58" spans="1:54" x14ac:dyDescent="0.2">
      <c r="A58" s="85" t="s">
        <v>20</v>
      </c>
      <c r="B58" s="86">
        <v>9.68</v>
      </c>
      <c r="C58" s="86">
        <v>3.4</v>
      </c>
      <c r="D58" s="86">
        <v>2.4E-2</v>
      </c>
      <c r="E58" s="86">
        <v>1044</v>
      </c>
      <c r="F58" s="86">
        <v>1958</v>
      </c>
      <c r="G58" s="86">
        <v>39.5</v>
      </c>
      <c r="H58" s="86">
        <v>572</v>
      </c>
      <c r="I58" s="86">
        <v>572</v>
      </c>
      <c r="J58" s="86">
        <v>883.2</v>
      </c>
      <c r="K58" s="86">
        <v>883.2</v>
      </c>
      <c r="L58" s="86">
        <v>104.85000000000001</v>
      </c>
      <c r="M58" s="86">
        <v>31.8</v>
      </c>
      <c r="N58" s="86">
        <v>133</v>
      </c>
      <c r="O58" s="86">
        <v>41.800000000000004</v>
      </c>
      <c r="P58" s="86">
        <v>167.4</v>
      </c>
      <c r="Q58" s="86">
        <v>120.8</v>
      </c>
      <c r="R58" s="86">
        <v>350</v>
      </c>
      <c r="S58" s="86">
        <v>512</v>
      </c>
      <c r="T58" s="86">
        <v>512</v>
      </c>
      <c r="U58" s="86">
        <v>0</v>
      </c>
      <c r="V58" s="86">
        <v>0</v>
      </c>
      <c r="W58" s="86">
        <v>1447.6000000000001</v>
      </c>
      <c r="X58" s="86">
        <v>3071.2000000000003</v>
      </c>
      <c r="Y58" s="86">
        <v>0</v>
      </c>
      <c r="Z58" s="86">
        <v>3821.4</v>
      </c>
      <c r="AA58" s="86">
        <v>594</v>
      </c>
      <c r="AB58" s="87">
        <v>917.4</v>
      </c>
    </row>
    <row r="59" spans="1:54" x14ac:dyDescent="0.2">
      <c r="A59" s="85" t="s">
        <v>21</v>
      </c>
      <c r="B59" s="86">
        <v>9.6</v>
      </c>
      <c r="C59" s="86">
        <v>3.52</v>
      </c>
      <c r="D59" s="86">
        <v>2.7E-2</v>
      </c>
      <c r="E59" s="86">
        <v>1044</v>
      </c>
      <c r="F59" s="86">
        <v>1940</v>
      </c>
      <c r="G59" s="86">
        <v>32.9</v>
      </c>
      <c r="H59" s="86">
        <v>560</v>
      </c>
      <c r="I59" s="86">
        <v>558.80000000000007</v>
      </c>
      <c r="J59" s="86">
        <v>878.4</v>
      </c>
      <c r="K59" s="86">
        <v>876.6</v>
      </c>
      <c r="L59" s="86">
        <v>116.4</v>
      </c>
      <c r="M59" s="86">
        <v>31.8</v>
      </c>
      <c r="N59" s="86">
        <v>143.80000000000001</v>
      </c>
      <c r="O59" s="86">
        <v>32.799999999999997</v>
      </c>
      <c r="P59" s="86">
        <v>168.6</v>
      </c>
      <c r="Q59" s="86">
        <v>126.4</v>
      </c>
      <c r="R59" s="86">
        <v>327</v>
      </c>
      <c r="S59" s="86">
        <v>522.4</v>
      </c>
      <c r="T59" s="86">
        <v>522</v>
      </c>
      <c r="U59" s="86">
        <v>0</v>
      </c>
      <c r="V59" s="86">
        <v>0</v>
      </c>
      <c r="W59" s="86">
        <v>1445.4</v>
      </c>
      <c r="X59" s="86">
        <v>3108.6</v>
      </c>
      <c r="Y59" s="86">
        <v>0</v>
      </c>
      <c r="Z59" s="86">
        <v>2857.8</v>
      </c>
      <c r="AA59" s="86">
        <v>0</v>
      </c>
      <c r="AB59" s="87">
        <v>2534.4</v>
      </c>
    </row>
    <row r="60" spans="1:54" x14ac:dyDescent="0.2">
      <c r="A60" s="85" t="s">
        <v>22</v>
      </c>
      <c r="B60" s="86">
        <v>9.7200000000000006</v>
      </c>
      <c r="C60" s="86">
        <v>3.56</v>
      </c>
      <c r="D60" s="86">
        <v>2.9000000000000001E-2</v>
      </c>
      <c r="E60" s="86">
        <v>1102</v>
      </c>
      <c r="F60" s="86">
        <v>1944</v>
      </c>
      <c r="G60" s="86">
        <v>33.700000000000003</v>
      </c>
      <c r="H60" s="86">
        <v>584.80000000000007</v>
      </c>
      <c r="I60" s="86">
        <v>584.80000000000007</v>
      </c>
      <c r="J60" s="86">
        <v>814.80000000000007</v>
      </c>
      <c r="K60" s="86">
        <v>815.4</v>
      </c>
      <c r="L60" s="86">
        <v>128.85</v>
      </c>
      <c r="M60" s="86">
        <v>27</v>
      </c>
      <c r="N60" s="86">
        <v>150.80000000000001</v>
      </c>
      <c r="O60" s="86">
        <v>34</v>
      </c>
      <c r="P60" s="86">
        <v>177</v>
      </c>
      <c r="Q60" s="86">
        <v>144.4</v>
      </c>
      <c r="R60" s="86">
        <v>376.6</v>
      </c>
      <c r="S60" s="86">
        <v>529.6</v>
      </c>
      <c r="T60" s="86">
        <v>529.6</v>
      </c>
      <c r="U60" s="86">
        <v>0</v>
      </c>
      <c r="V60" s="86">
        <v>0</v>
      </c>
      <c r="W60" s="86">
        <v>1480.6000000000001</v>
      </c>
      <c r="X60" s="86">
        <v>3102</v>
      </c>
      <c r="Y60" s="86">
        <v>0</v>
      </c>
      <c r="Z60" s="86">
        <v>2970</v>
      </c>
      <c r="AA60" s="86">
        <v>0</v>
      </c>
      <c r="AB60" s="87">
        <v>2442</v>
      </c>
    </row>
    <row r="61" spans="1:54" x14ac:dyDescent="0.2">
      <c r="A61" s="85" t="s">
        <v>23</v>
      </c>
      <c r="B61" s="86">
        <v>9.8000000000000007</v>
      </c>
      <c r="C61" s="86">
        <v>3.64</v>
      </c>
      <c r="D61" s="86">
        <v>2.5000000000000001E-2</v>
      </c>
      <c r="E61" s="86">
        <v>1122</v>
      </c>
      <c r="F61" s="86">
        <v>1844</v>
      </c>
      <c r="G61" s="86">
        <v>37.9</v>
      </c>
      <c r="H61" s="86">
        <v>588.80000000000007</v>
      </c>
      <c r="I61" s="86">
        <v>589.20000000000005</v>
      </c>
      <c r="J61" s="86">
        <v>789.6</v>
      </c>
      <c r="K61" s="86">
        <v>789</v>
      </c>
      <c r="L61" s="86">
        <v>125.25</v>
      </c>
      <c r="M61" s="86">
        <v>27.2</v>
      </c>
      <c r="N61" s="86">
        <v>146.4</v>
      </c>
      <c r="O61" s="86">
        <v>35.6</v>
      </c>
      <c r="P61" s="86">
        <v>175.4</v>
      </c>
      <c r="Q61" s="86">
        <v>157.6</v>
      </c>
      <c r="R61" s="86">
        <v>299.60000000000002</v>
      </c>
      <c r="S61" s="86">
        <v>537.6</v>
      </c>
      <c r="T61" s="86">
        <v>537.20000000000005</v>
      </c>
      <c r="U61" s="86">
        <v>0</v>
      </c>
      <c r="V61" s="86">
        <v>0</v>
      </c>
      <c r="W61" s="86">
        <v>1487.2</v>
      </c>
      <c r="X61" s="86">
        <v>2919.4</v>
      </c>
      <c r="Y61" s="86">
        <v>0</v>
      </c>
      <c r="Z61" s="86">
        <v>3022.8</v>
      </c>
      <c r="AA61" s="86">
        <v>0</v>
      </c>
      <c r="AB61" s="87">
        <v>2237.4</v>
      </c>
    </row>
    <row r="62" spans="1:54" x14ac:dyDescent="0.2">
      <c r="A62" s="85" t="s">
        <v>24</v>
      </c>
      <c r="B62" s="86">
        <v>9.68</v>
      </c>
      <c r="C62" s="86">
        <v>3.6</v>
      </c>
      <c r="D62" s="86">
        <v>2.4E-2</v>
      </c>
      <c r="E62" s="86">
        <v>1076</v>
      </c>
      <c r="F62" s="86">
        <v>1810</v>
      </c>
      <c r="G62" s="86">
        <v>38.200000000000003</v>
      </c>
      <c r="H62" s="86">
        <v>572</v>
      </c>
      <c r="I62" s="86">
        <v>571.6</v>
      </c>
      <c r="J62" s="86">
        <v>777.6</v>
      </c>
      <c r="K62" s="86">
        <v>778.80000000000007</v>
      </c>
      <c r="L62" s="86">
        <v>112.8</v>
      </c>
      <c r="M62" s="86">
        <v>31.8</v>
      </c>
      <c r="N62" s="86">
        <v>132</v>
      </c>
      <c r="O62" s="86">
        <v>41.2</v>
      </c>
      <c r="P62" s="86">
        <v>178</v>
      </c>
      <c r="Q62" s="86">
        <v>137</v>
      </c>
      <c r="R62" s="86">
        <v>292.2</v>
      </c>
      <c r="S62" s="86">
        <v>532.79999999999995</v>
      </c>
      <c r="T62" s="86">
        <v>532.79999999999995</v>
      </c>
      <c r="U62" s="86">
        <v>0</v>
      </c>
      <c r="V62" s="86">
        <v>0</v>
      </c>
      <c r="W62" s="86">
        <v>1410.2</v>
      </c>
      <c r="X62" s="86">
        <v>2824.8</v>
      </c>
      <c r="Y62" s="86">
        <v>0</v>
      </c>
      <c r="Z62" s="86">
        <v>3062.4</v>
      </c>
      <c r="AA62" s="86">
        <v>6.6000000000000005</v>
      </c>
      <c r="AB62" s="87">
        <v>2059.1999999999998</v>
      </c>
    </row>
    <row r="63" spans="1:54" x14ac:dyDescent="0.2">
      <c r="A63" s="85" t="s">
        <v>25</v>
      </c>
      <c r="B63" s="86">
        <v>9.84</v>
      </c>
      <c r="C63" s="86">
        <v>3.72</v>
      </c>
      <c r="D63" s="86">
        <v>2.2000000000000002E-2</v>
      </c>
      <c r="E63" s="86">
        <v>1078</v>
      </c>
      <c r="F63" s="86">
        <v>1692</v>
      </c>
      <c r="G63" s="86">
        <v>38.4</v>
      </c>
      <c r="H63" s="86">
        <v>579.20000000000005</v>
      </c>
      <c r="I63" s="86">
        <v>579.6</v>
      </c>
      <c r="J63" s="86">
        <v>740.4</v>
      </c>
      <c r="K63" s="86">
        <v>739.80000000000007</v>
      </c>
      <c r="L63" s="86">
        <v>108.9</v>
      </c>
      <c r="M63" s="86">
        <v>30.6</v>
      </c>
      <c r="N63" s="86">
        <v>137</v>
      </c>
      <c r="O63" s="86">
        <v>57.4</v>
      </c>
      <c r="P63" s="86">
        <v>173.6</v>
      </c>
      <c r="Q63" s="86">
        <v>142</v>
      </c>
      <c r="R63" s="86">
        <v>274</v>
      </c>
      <c r="S63" s="86">
        <v>450.40000000000003</v>
      </c>
      <c r="T63" s="86">
        <v>450.8</v>
      </c>
      <c r="U63" s="86">
        <v>0</v>
      </c>
      <c r="V63" s="86">
        <v>0</v>
      </c>
      <c r="W63" s="86">
        <v>1509.2</v>
      </c>
      <c r="X63" s="86">
        <v>2624.6</v>
      </c>
      <c r="Y63" s="86">
        <v>0</v>
      </c>
      <c r="Z63" s="86">
        <v>3062.4</v>
      </c>
      <c r="AA63" s="86">
        <v>46.2</v>
      </c>
      <c r="AB63" s="87">
        <v>1617</v>
      </c>
    </row>
    <row r="64" spans="1:54" ht="13.5" thickBot="1" x14ac:dyDescent="0.25">
      <c r="A64" s="88" t="s">
        <v>26</v>
      </c>
      <c r="B64" s="89">
        <v>9.8800000000000008</v>
      </c>
      <c r="C64" s="89">
        <v>3.7600000000000002</v>
      </c>
      <c r="D64" s="89">
        <v>2.3E-2</v>
      </c>
      <c r="E64" s="89">
        <v>1084</v>
      </c>
      <c r="F64" s="89">
        <v>1598</v>
      </c>
      <c r="G64" s="89">
        <v>39.700000000000003</v>
      </c>
      <c r="H64" s="89">
        <v>575.20000000000005</v>
      </c>
      <c r="I64" s="89">
        <v>575.6</v>
      </c>
      <c r="J64" s="89">
        <v>763.2</v>
      </c>
      <c r="K64" s="89">
        <v>763.80000000000007</v>
      </c>
      <c r="L64" s="89">
        <v>103.2</v>
      </c>
      <c r="M64" s="89">
        <v>30.2</v>
      </c>
      <c r="N64" s="89">
        <v>140.6</v>
      </c>
      <c r="O64" s="89">
        <v>53.6</v>
      </c>
      <c r="P64" s="89">
        <v>173.4</v>
      </c>
      <c r="Q64" s="89">
        <v>156.80000000000001</v>
      </c>
      <c r="R64" s="89">
        <v>261.39999999999998</v>
      </c>
      <c r="S64" s="89">
        <v>347.2</v>
      </c>
      <c r="T64" s="89">
        <v>346.8</v>
      </c>
      <c r="U64" s="89">
        <v>0</v>
      </c>
      <c r="V64" s="89">
        <v>0</v>
      </c>
      <c r="W64" s="89">
        <v>1588.4</v>
      </c>
      <c r="X64" s="89">
        <v>2459.6</v>
      </c>
      <c r="Y64" s="89">
        <v>0</v>
      </c>
      <c r="Z64" s="89">
        <v>3425.4</v>
      </c>
      <c r="AA64" s="89">
        <v>580.80000000000007</v>
      </c>
      <c r="AB64" s="90">
        <v>264</v>
      </c>
    </row>
    <row r="65" spans="1:28" x14ac:dyDescent="0.2">
      <c r="A65" s="91" t="s">
        <v>2</v>
      </c>
      <c r="B65" s="92">
        <v>236.36</v>
      </c>
      <c r="C65" s="92">
        <v>87.600000000000023</v>
      </c>
      <c r="D65" s="92">
        <v>0.58400000000000019</v>
      </c>
      <c r="E65" s="92">
        <v>26112</v>
      </c>
      <c r="F65" s="92">
        <v>42954</v>
      </c>
      <c r="G65" s="92">
        <v>1050.3000000000002</v>
      </c>
      <c r="H65" s="92">
        <v>14517.6</v>
      </c>
      <c r="I65" s="92">
        <v>14517.199999999999</v>
      </c>
      <c r="J65" s="92">
        <v>19082.399999999998</v>
      </c>
      <c r="K65" s="92">
        <v>19082.399999999998</v>
      </c>
      <c r="L65" s="92">
        <v>2911.35</v>
      </c>
      <c r="M65" s="92">
        <v>908.39999999999986</v>
      </c>
      <c r="N65" s="92">
        <v>3457.2000000000007</v>
      </c>
      <c r="O65" s="92">
        <v>1003.7999999999998</v>
      </c>
      <c r="P65" s="92">
        <v>3942.2000000000003</v>
      </c>
      <c r="Q65" s="92">
        <v>2586.2000000000003</v>
      </c>
      <c r="R65" s="92">
        <v>7284.4000000000005</v>
      </c>
      <c r="S65" s="92">
        <v>11324.8</v>
      </c>
      <c r="T65" s="92">
        <v>11324.4</v>
      </c>
      <c r="U65" s="92">
        <v>0</v>
      </c>
      <c r="V65" s="92">
        <v>0</v>
      </c>
      <c r="W65" s="92">
        <v>36379.199999999997</v>
      </c>
      <c r="X65" s="92">
        <v>67707.200000000012</v>
      </c>
      <c r="Y65" s="92">
        <v>0</v>
      </c>
      <c r="Z65" s="92">
        <v>99976.8</v>
      </c>
      <c r="AA65" s="92">
        <v>21951.599999999999</v>
      </c>
      <c r="AB65" s="92">
        <v>12071.400000000001</v>
      </c>
    </row>
    <row r="70" spans="1:28" ht="18" x14ac:dyDescent="0.25">
      <c r="A70" s="115" t="s">
        <v>117</v>
      </c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93"/>
      <c r="M70" s="93"/>
      <c r="N70" s="93"/>
    </row>
    <row r="71" spans="1:28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9"/>
      <c r="K71" s="59"/>
      <c r="L71" s="59"/>
      <c r="M71" s="59"/>
      <c r="N71" s="59"/>
    </row>
    <row r="72" spans="1:28" ht="18.75" thickBot="1" x14ac:dyDescent="0.3">
      <c r="A72" s="117" t="s">
        <v>72</v>
      </c>
      <c r="B72" s="118"/>
      <c r="C72" s="118"/>
      <c r="D72" s="118"/>
      <c r="E72" s="118"/>
      <c r="F72" s="56"/>
      <c r="G72" s="117" t="s">
        <v>73</v>
      </c>
      <c r="H72" s="118"/>
      <c r="I72" s="118"/>
      <c r="J72" s="118"/>
      <c r="K72" s="118"/>
      <c r="L72" s="59"/>
      <c r="M72" s="59"/>
      <c r="N72" s="59"/>
    </row>
    <row r="73" spans="1:28" ht="13.5" thickBot="1" x14ac:dyDescent="0.25">
      <c r="A73" s="119" t="s">
        <v>74</v>
      </c>
      <c r="B73" s="120"/>
      <c r="C73" s="57" t="s">
        <v>75</v>
      </c>
      <c r="D73" s="57" t="s">
        <v>76</v>
      </c>
      <c r="E73" s="57" t="s">
        <v>77</v>
      </c>
      <c r="F73" s="58"/>
      <c r="G73" s="119" t="s">
        <v>74</v>
      </c>
      <c r="H73" s="120"/>
      <c r="I73" s="57" t="s">
        <v>75</v>
      </c>
      <c r="J73" s="57" t="s">
        <v>76</v>
      </c>
      <c r="K73" s="57" t="s">
        <v>77</v>
      </c>
      <c r="L73" s="59"/>
      <c r="M73" s="59"/>
      <c r="N73" s="59"/>
    </row>
    <row r="74" spans="1:28" ht="38.25" x14ac:dyDescent="0.2">
      <c r="A74" s="94" t="s">
        <v>78</v>
      </c>
      <c r="B74" s="95" t="s">
        <v>79</v>
      </c>
      <c r="C74" s="96">
        <v>10000</v>
      </c>
      <c r="D74" s="96">
        <v>10000</v>
      </c>
      <c r="E74" s="96">
        <v>10000</v>
      </c>
      <c r="F74" s="58"/>
      <c r="G74" s="94" t="s">
        <v>78</v>
      </c>
      <c r="H74" s="95" t="s">
        <v>79</v>
      </c>
      <c r="I74" s="96">
        <v>10000</v>
      </c>
      <c r="J74" s="96">
        <v>10000</v>
      </c>
      <c r="K74" s="96">
        <v>10000</v>
      </c>
      <c r="L74" s="59"/>
      <c r="M74" s="59"/>
      <c r="N74" s="59"/>
    </row>
    <row r="75" spans="1:28" ht="38.25" x14ac:dyDescent="0.2">
      <c r="A75" s="97" t="s">
        <v>80</v>
      </c>
      <c r="B75" s="98" t="s">
        <v>81</v>
      </c>
      <c r="C75" s="99">
        <v>19</v>
      </c>
      <c r="D75" s="99">
        <v>19</v>
      </c>
      <c r="E75" s="99">
        <v>19</v>
      </c>
      <c r="F75" s="58"/>
      <c r="G75" s="97" t="s">
        <v>80</v>
      </c>
      <c r="H75" s="98" t="s">
        <v>81</v>
      </c>
      <c r="I75" s="99">
        <v>20.3</v>
      </c>
      <c r="J75" s="99">
        <v>20.3</v>
      </c>
      <c r="K75" s="99">
        <v>20.3</v>
      </c>
      <c r="L75" s="59"/>
      <c r="M75" s="59"/>
      <c r="N75" s="59"/>
    </row>
    <row r="76" spans="1:28" x14ac:dyDescent="0.2">
      <c r="A76" s="112" t="s">
        <v>82</v>
      </c>
      <c r="B76" s="98" t="s">
        <v>83</v>
      </c>
      <c r="C76" s="99">
        <v>66.62</v>
      </c>
      <c r="D76" s="99">
        <v>66.62</v>
      </c>
      <c r="E76" s="99">
        <v>66.62</v>
      </c>
      <c r="F76" s="56"/>
      <c r="G76" s="112" t="s">
        <v>82</v>
      </c>
      <c r="H76" s="98" t="s">
        <v>83</v>
      </c>
      <c r="I76" s="99">
        <v>69.900000000000006</v>
      </c>
      <c r="J76" s="99">
        <v>69.900000000000006</v>
      </c>
      <c r="K76" s="99">
        <v>69.900000000000006</v>
      </c>
      <c r="L76" s="59"/>
      <c r="M76" s="59"/>
      <c r="N76" s="59"/>
    </row>
    <row r="77" spans="1:28" x14ac:dyDescent="0.2">
      <c r="A77" s="113"/>
      <c r="B77" s="98" t="s">
        <v>84</v>
      </c>
      <c r="C77" s="99">
        <v>70.72</v>
      </c>
      <c r="D77" s="99">
        <v>70.72</v>
      </c>
      <c r="E77" s="99">
        <v>70.72</v>
      </c>
      <c r="F77" s="56"/>
      <c r="G77" s="113"/>
      <c r="H77" s="98" t="s">
        <v>84</v>
      </c>
      <c r="I77" s="99">
        <v>74.099999999999994</v>
      </c>
      <c r="J77" s="99">
        <v>74.099999999999994</v>
      </c>
      <c r="K77" s="99">
        <v>74.099999999999994</v>
      </c>
      <c r="L77" s="59"/>
      <c r="M77" s="59"/>
      <c r="N77" s="59"/>
    </row>
    <row r="78" spans="1:28" x14ac:dyDescent="0.2">
      <c r="A78" s="114"/>
      <c r="B78" s="98" t="s">
        <v>85</v>
      </c>
      <c r="C78" s="99">
        <v>55.18</v>
      </c>
      <c r="D78" s="99">
        <v>55.18</v>
      </c>
      <c r="E78" s="99">
        <v>55.18</v>
      </c>
      <c r="F78" s="56"/>
      <c r="G78" s="114"/>
      <c r="H78" s="98" t="s">
        <v>85</v>
      </c>
      <c r="I78" s="99">
        <v>57.8</v>
      </c>
      <c r="J78" s="99">
        <v>57.8</v>
      </c>
      <c r="K78" s="99">
        <v>57.8</v>
      </c>
      <c r="L78" s="59"/>
      <c r="M78" s="59"/>
      <c r="N78" s="59"/>
    </row>
    <row r="79" spans="1:28" ht="38.25" x14ac:dyDescent="0.2">
      <c r="A79" s="97" t="s">
        <v>86</v>
      </c>
      <c r="B79" s="98" t="s">
        <v>87</v>
      </c>
      <c r="C79" s="99">
        <v>0.78</v>
      </c>
      <c r="D79" s="99">
        <v>0.78</v>
      </c>
      <c r="E79" s="99">
        <v>0.78</v>
      </c>
      <c r="F79" s="56"/>
      <c r="G79" s="97" t="s">
        <v>86</v>
      </c>
      <c r="H79" s="98" t="s">
        <v>87</v>
      </c>
      <c r="I79" s="99">
        <v>0.91</v>
      </c>
      <c r="J79" s="99">
        <v>0.91</v>
      </c>
      <c r="K79" s="99">
        <v>0.91</v>
      </c>
      <c r="L79" s="59"/>
      <c r="M79" s="59"/>
      <c r="N79" s="59"/>
    </row>
    <row r="80" spans="1:28" x14ac:dyDescent="0.2">
      <c r="A80" s="112" t="s">
        <v>88</v>
      </c>
      <c r="B80" s="98" t="s">
        <v>89</v>
      </c>
      <c r="C80" s="99">
        <v>17.079999999999998</v>
      </c>
      <c r="D80" s="99">
        <v>17.079999999999998</v>
      </c>
      <c r="E80" s="99">
        <v>17.079999999999998</v>
      </c>
      <c r="F80" s="56"/>
      <c r="G80" s="112" t="s">
        <v>88</v>
      </c>
      <c r="H80" s="98" t="s">
        <v>89</v>
      </c>
      <c r="I80" s="99">
        <v>16</v>
      </c>
      <c r="J80" s="99">
        <v>16</v>
      </c>
      <c r="K80" s="99">
        <v>16</v>
      </c>
      <c r="L80" s="59"/>
      <c r="M80" s="59"/>
      <c r="N80" s="59"/>
    </row>
    <row r="81" spans="1:14" x14ac:dyDescent="0.2">
      <c r="A81" s="113"/>
      <c r="B81" s="98" t="s">
        <v>90</v>
      </c>
      <c r="C81" s="99">
        <v>10.130000000000001</v>
      </c>
      <c r="D81" s="99">
        <v>10.130000000000001</v>
      </c>
      <c r="E81" s="99">
        <v>10.130000000000001</v>
      </c>
      <c r="F81" s="56"/>
      <c r="G81" s="113"/>
      <c r="H81" s="98" t="s">
        <v>90</v>
      </c>
      <c r="I81" s="99">
        <v>10.199999999999999</v>
      </c>
      <c r="J81" s="99">
        <v>10.199999999999999</v>
      </c>
      <c r="K81" s="99">
        <v>10.199999999999999</v>
      </c>
      <c r="L81" s="59"/>
      <c r="M81" s="59"/>
      <c r="N81" s="59"/>
    </row>
    <row r="82" spans="1:14" x14ac:dyDescent="0.2">
      <c r="A82" s="114"/>
      <c r="B82" s="98" t="s">
        <v>91</v>
      </c>
      <c r="C82" s="99">
        <v>5.86</v>
      </c>
      <c r="D82" s="99">
        <v>5.86</v>
      </c>
      <c r="E82" s="99">
        <v>5.86</v>
      </c>
      <c r="F82" s="56"/>
      <c r="G82" s="114"/>
      <c r="H82" s="98" t="s">
        <v>91</v>
      </c>
      <c r="I82" s="99">
        <v>5.9</v>
      </c>
      <c r="J82" s="99">
        <v>5.9</v>
      </c>
      <c r="K82" s="99">
        <v>5.9</v>
      </c>
      <c r="L82" s="59"/>
      <c r="M82" s="59" t="s">
        <v>92</v>
      </c>
      <c r="N82" s="59" t="s">
        <v>93</v>
      </c>
    </row>
    <row r="83" spans="1:14" x14ac:dyDescent="0.2">
      <c r="A83" s="112" t="s">
        <v>94</v>
      </c>
      <c r="B83" s="98" t="s">
        <v>95</v>
      </c>
      <c r="C83" s="100">
        <f>E10</f>
        <v>2828</v>
      </c>
      <c r="D83" s="100">
        <f>E15</f>
        <v>3636</v>
      </c>
      <c r="E83" s="100">
        <f>E24</f>
        <v>3640</v>
      </c>
      <c r="F83" s="56"/>
      <c r="G83" s="112" t="s">
        <v>94</v>
      </c>
      <c r="H83" s="98" t="s">
        <v>95</v>
      </c>
      <c r="I83" s="100">
        <f>F10</f>
        <v>3574</v>
      </c>
      <c r="J83" s="100">
        <f>F15</f>
        <v>5126</v>
      </c>
      <c r="K83" s="100">
        <f>F24</f>
        <v>5242</v>
      </c>
      <c r="L83" s="60">
        <v>4</v>
      </c>
      <c r="M83" s="101">
        <f>(C83+C86+I83+I86)/1000</f>
        <v>7.6958000000000002</v>
      </c>
      <c r="N83" s="101">
        <f>(C84+C87+I84+I87)/1000</f>
        <v>2.6139999999999999</v>
      </c>
    </row>
    <row r="84" spans="1:14" x14ac:dyDescent="0.2">
      <c r="A84" s="113"/>
      <c r="B84" s="98" t="s">
        <v>96</v>
      </c>
      <c r="C84" s="100">
        <f>E44</f>
        <v>1052</v>
      </c>
      <c r="D84" s="100">
        <f>E49</f>
        <v>1108</v>
      </c>
      <c r="E84" s="100">
        <f>E58</f>
        <v>1044</v>
      </c>
      <c r="F84" s="61">
        <f>E83+E86</f>
        <v>4371.3999999999996</v>
      </c>
      <c r="G84" s="113"/>
      <c r="H84" s="98" t="s">
        <v>96</v>
      </c>
      <c r="I84" s="100">
        <f>F44</f>
        <v>1474</v>
      </c>
      <c r="J84" s="100">
        <f>F49</f>
        <v>1886</v>
      </c>
      <c r="K84" s="100">
        <f>F58</f>
        <v>1958</v>
      </c>
      <c r="L84" s="60">
        <v>9</v>
      </c>
      <c r="M84" s="101">
        <f>(D83+D86+J83+J86)/1000</f>
        <v>10.6281</v>
      </c>
      <c r="N84" s="101">
        <f>(D84+D87+J84+J87)/1000</f>
        <v>3.0910000000000002</v>
      </c>
    </row>
    <row r="85" spans="1:14" x14ac:dyDescent="0.2">
      <c r="A85" s="113"/>
      <c r="B85" s="98" t="s">
        <v>97</v>
      </c>
      <c r="C85" s="102">
        <f>SQRT(C83^2+C84^2)</f>
        <v>3017.3312711732533</v>
      </c>
      <c r="D85" s="102">
        <f>SQRT(D83^2+D84^2)</f>
        <v>3801.0735325694504</v>
      </c>
      <c r="E85" s="102">
        <f>SQRT(E83^2+E84^2)</f>
        <v>3786.7579801196698</v>
      </c>
      <c r="F85" s="56"/>
      <c r="G85" s="113"/>
      <c r="H85" s="98" t="s">
        <v>97</v>
      </c>
      <c r="I85" s="102">
        <f>SQRT(I83^2+I84^2)</f>
        <v>3866.0253491150315</v>
      </c>
      <c r="J85" s="102">
        <f>SQRT(J83^2+J84^2)</f>
        <v>5461.9476379767684</v>
      </c>
      <c r="K85" s="102">
        <f>SQRT(K83^2+K84^2)</f>
        <v>5595.7419525921669</v>
      </c>
      <c r="L85" s="62">
        <v>18</v>
      </c>
      <c r="M85" s="101">
        <f>(E83+E86+K83+K86)/1000</f>
        <v>10.687100000000001</v>
      </c>
      <c r="N85" s="101">
        <f>(E84+E87+K84+K87)/1000</f>
        <v>3.0979999999999999</v>
      </c>
    </row>
    <row r="86" spans="1:14" x14ac:dyDescent="0.2">
      <c r="A86" s="113"/>
      <c r="B86" s="98" t="s">
        <v>98</v>
      </c>
      <c r="C86" s="100">
        <f>AE10</f>
        <v>483</v>
      </c>
      <c r="D86" s="100">
        <f>AE15</f>
        <v>713.7</v>
      </c>
      <c r="E86" s="100">
        <f>AE24</f>
        <v>731.4</v>
      </c>
      <c r="F86" s="56"/>
      <c r="G86" s="113"/>
      <c r="H86" s="98" t="s">
        <v>98</v>
      </c>
      <c r="I86" s="100">
        <f>AF10+AG10+AD10</f>
        <v>810.80000000000007</v>
      </c>
      <c r="J86" s="100">
        <f>AF15+AG15+AD15</f>
        <v>1152.4000000000001</v>
      </c>
      <c r="K86" s="100">
        <f>AF24+AG24+AD24</f>
        <v>1073.7</v>
      </c>
      <c r="L86" s="59"/>
      <c r="M86" s="59"/>
      <c r="N86" s="59"/>
    </row>
    <row r="87" spans="1:14" x14ac:dyDescent="0.2">
      <c r="A87" s="113"/>
      <c r="B87" s="98" t="s">
        <v>99</v>
      </c>
      <c r="C87" s="100">
        <v>41</v>
      </c>
      <c r="D87" s="100">
        <v>53</v>
      </c>
      <c r="E87" s="100">
        <v>51</v>
      </c>
      <c r="F87" s="56"/>
      <c r="G87" s="113"/>
      <c r="H87" s="98" t="s">
        <v>99</v>
      </c>
      <c r="I87" s="100">
        <v>47</v>
      </c>
      <c r="J87" s="100">
        <v>44</v>
      </c>
      <c r="K87" s="100">
        <v>45</v>
      </c>
      <c r="L87" s="59"/>
      <c r="M87" s="59"/>
      <c r="N87" s="59"/>
    </row>
    <row r="88" spans="1:14" x14ac:dyDescent="0.2">
      <c r="A88" s="113"/>
      <c r="B88" s="98" t="s">
        <v>100</v>
      </c>
      <c r="C88" s="102">
        <f>SQRT(C86^2+C87^2)</f>
        <v>484.73704211665114</v>
      </c>
      <c r="D88" s="102">
        <f>SQRT(D86^2+D87^2)</f>
        <v>715.6652080407431</v>
      </c>
      <c r="E88" s="102">
        <f>SQRT(E86^2+E87^2)</f>
        <v>733.17594068545372</v>
      </c>
      <c r="F88" s="56"/>
      <c r="G88" s="113"/>
      <c r="H88" s="98" t="s">
        <v>100</v>
      </c>
      <c r="I88" s="102">
        <f>SQRT(I86^2+I87^2)</f>
        <v>812.16109239485252</v>
      </c>
      <c r="J88" s="102">
        <f>SQRT(J86^2+J87^2)</f>
        <v>1153.2396802052904</v>
      </c>
      <c r="K88" s="102">
        <f>SQRT(K86^2+K87^2)</f>
        <v>1074.6425870958215</v>
      </c>
      <c r="L88" s="59"/>
      <c r="M88" s="59"/>
      <c r="N88" s="59"/>
    </row>
    <row r="89" spans="1:14" x14ac:dyDescent="0.2">
      <c r="A89" s="114"/>
      <c r="B89" s="98" t="s">
        <v>101</v>
      </c>
      <c r="C89" s="102">
        <f>SQRT((C83+C86)^2+(C84+C87)^2)</f>
        <v>3486.7420323275996</v>
      </c>
      <c r="D89" s="102">
        <f>SQRT((D83+D86)^2+(D84+D87)^2)</f>
        <v>4501.9785750267629</v>
      </c>
      <c r="E89" s="102">
        <f>SQRT((E83+E86)^2+(E84+E87)^2)</f>
        <v>4506.4579172560789</v>
      </c>
      <c r="F89" s="56" t="s">
        <v>102</v>
      </c>
      <c r="G89" s="114"/>
      <c r="H89" s="98" t="s">
        <v>101</v>
      </c>
      <c r="I89" s="102">
        <f>SQRT((I83+I86)^2+(I84+I87)^2)</f>
        <v>4641.1110781794487</v>
      </c>
      <c r="J89" s="102">
        <f>SQRT((J83+J86)^2+(J84+J87)^2)</f>
        <v>6568.3488457906979</v>
      </c>
      <c r="K89" s="102">
        <f>SQRT((K83+K86)^2+(K84+K87)^2)</f>
        <v>6625.713206138641</v>
      </c>
      <c r="L89" s="103">
        <f>K83+K86</f>
        <v>6315.7</v>
      </c>
      <c r="M89" s="59"/>
      <c r="N89" s="59"/>
    </row>
    <row r="90" spans="1:14" x14ac:dyDescent="0.2">
      <c r="A90" s="123" t="s">
        <v>103</v>
      </c>
      <c r="B90" s="98" t="s">
        <v>104</v>
      </c>
      <c r="C90" s="102">
        <f>C85/C74</f>
        <v>0.30173312711732531</v>
      </c>
      <c r="D90" s="102">
        <f>D85/D74</f>
        <v>0.38010735325694506</v>
      </c>
      <c r="E90" s="102">
        <f>E85/E74</f>
        <v>0.37867579801196699</v>
      </c>
      <c r="F90" s="56"/>
      <c r="G90" s="123" t="s">
        <v>103</v>
      </c>
      <c r="H90" s="98" t="s">
        <v>104</v>
      </c>
      <c r="I90" s="102">
        <f>I85/I74</f>
        <v>0.38660253491150315</v>
      </c>
      <c r="J90" s="102">
        <f>J85/J74</f>
        <v>0.54619476379767684</v>
      </c>
      <c r="K90" s="102">
        <f>K85/K74</f>
        <v>0.5595741952592167</v>
      </c>
      <c r="L90" s="59"/>
      <c r="M90" s="59"/>
      <c r="N90" s="59"/>
    </row>
    <row r="91" spans="1:14" x14ac:dyDescent="0.2">
      <c r="A91" s="123"/>
      <c r="B91" s="98" t="s">
        <v>105</v>
      </c>
      <c r="C91" s="102">
        <f>C88/C74</f>
        <v>4.8473704211665115E-2</v>
      </c>
      <c r="D91" s="102">
        <f>D88/D74</f>
        <v>7.1566520804074316E-2</v>
      </c>
      <c r="E91" s="102">
        <f>E88/E74</f>
        <v>7.3317594068545378E-2</v>
      </c>
      <c r="F91" s="56"/>
      <c r="G91" s="123"/>
      <c r="H91" s="98" t="s">
        <v>105</v>
      </c>
      <c r="I91" s="102">
        <f>I88/I74</f>
        <v>8.1216109239485246E-2</v>
      </c>
      <c r="J91" s="102">
        <f>J88/J74</f>
        <v>0.11532396802052904</v>
      </c>
      <c r="K91" s="102">
        <f>K88/K74</f>
        <v>0.10746425870958215</v>
      </c>
      <c r="L91" s="59"/>
      <c r="M91" s="59"/>
      <c r="N91" s="59"/>
    </row>
    <row r="92" spans="1:14" ht="13.5" thickBot="1" x14ac:dyDescent="0.25">
      <c r="A92" s="124"/>
      <c r="B92" s="104" t="s">
        <v>106</v>
      </c>
      <c r="C92" s="105">
        <f>C89/C74</f>
        <v>0.34867420323275994</v>
      </c>
      <c r="D92" s="105">
        <f>D89/D74</f>
        <v>0.45019785750267627</v>
      </c>
      <c r="E92" s="105">
        <f>E89/E74</f>
        <v>0.45064579172560787</v>
      </c>
      <c r="F92" s="56"/>
      <c r="G92" s="124"/>
      <c r="H92" s="104" t="s">
        <v>106</v>
      </c>
      <c r="I92" s="105">
        <f>I89/I74</f>
        <v>0.46411110781794485</v>
      </c>
      <c r="J92" s="105">
        <f>J89/J74</f>
        <v>0.6568348845790698</v>
      </c>
      <c r="K92" s="105">
        <f>K89/K74</f>
        <v>0.66257132061386415</v>
      </c>
      <c r="L92" s="59"/>
      <c r="M92" s="59"/>
      <c r="N92" s="59"/>
    </row>
    <row r="93" spans="1:14" ht="38.25" x14ac:dyDescent="0.2">
      <c r="A93" s="106" t="s">
        <v>107</v>
      </c>
      <c r="B93" s="107" t="s">
        <v>108</v>
      </c>
      <c r="C93" s="108">
        <f>C75+C98*C92^2+C99*C91^2+C100*C90^2</f>
        <v>26.389127859200002</v>
      </c>
      <c r="D93" s="108">
        <f>D75+D98*D92^2+D99*D91^2+D100*D90^2</f>
        <v>31.167886030687999</v>
      </c>
      <c r="E93" s="108">
        <f>E75+E98*E92^2+E99*E91^2+E100*E90^2</f>
        <v>31.164239757311996</v>
      </c>
      <c r="F93" s="56"/>
      <c r="G93" s="106" t="s">
        <v>107</v>
      </c>
      <c r="H93" s="107" t="s">
        <v>108</v>
      </c>
      <c r="I93" s="108">
        <f>I75+I98*I92^2+I99*I91^2+I100*I90^2</f>
        <v>33.793748573640002</v>
      </c>
      <c r="J93" s="108">
        <f>J75+J98*J92^2+J99*J91^2+J100*J90^2</f>
        <v>47.302219868960009</v>
      </c>
      <c r="K93" s="108">
        <f>K75+K98*K92^2+K99*K91^2+K100*K90^2</f>
        <v>47.970642014090004</v>
      </c>
      <c r="L93" s="59"/>
      <c r="M93" s="59"/>
      <c r="N93" s="59"/>
    </row>
    <row r="94" spans="1:14" ht="51.75" thickBot="1" x14ac:dyDescent="0.25">
      <c r="A94" s="109" t="s">
        <v>109</v>
      </c>
      <c r="B94" s="104" t="s">
        <v>110</v>
      </c>
      <c r="C94" s="110">
        <f>(C95*C92^2+C96*C91^2+C97*C90^2+C79)/100*C74</f>
        <v>265.96483073999997</v>
      </c>
      <c r="D94" s="110">
        <f>(D95*D92^2+D96*D91^2+D97*D90^2+D79)/100*D74</f>
        <v>386.62021188970004</v>
      </c>
      <c r="E94" s="110">
        <f>(E95*E92^2+E96*E91^2+E97*E90^2+E79)/100*E74</f>
        <v>386.34140458479993</v>
      </c>
      <c r="F94" s="63"/>
      <c r="G94" s="109" t="s">
        <v>109</v>
      </c>
      <c r="H94" s="104" t="s">
        <v>110</v>
      </c>
      <c r="I94" s="110">
        <f>(I95*I92^2+I96*I91^2+I97*I90^2+I79)/100*I74</f>
        <v>397.09807668799999</v>
      </c>
      <c r="J94" s="110">
        <f>(J95*J92^2+J96*J91^2+J97*J90^2+J79)/100*J74</f>
        <v>703.49234587199999</v>
      </c>
      <c r="K94" s="110">
        <f>(K95*K92^2+K96*K91^2+K97*K90^2+K79)/100*K74</f>
        <v>719.82062785799997</v>
      </c>
      <c r="L94" s="59"/>
      <c r="M94" s="59"/>
      <c r="N94" s="59"/>
    </row>
    <row r="95" spans="1:14" x14ac:dyDescent="0.2">
      <c r="A95" s="121" t="s">
        <v>88</v>
      </c>
      <c r="B95" s="95" t="s">
        <v>111</v>
      </c>
      <c r="C95" s="96">
        <f>(C80+C81-C82)/2</f>
        <v>10.675000000000001</v>
      </c>
      <c r="D95" s="96">
        <f>(D80+D81-D82)/2</f>
        <v>10.675000000000001</v>
      </c>
      <c r="E95" s="96">
        <f>(E80+E81-E82)/2</f>
        <v>10.675000000000001</v>
      </c>
      <c r="F95" s="63"/>
      <c r="G95" s="121" t="s">
        <v>88</v>
      </c>
      <c r="H95" s="95" t="s">
        <v>111</v>
      </c>
      <c r="I95" s="96">
        <f>(I80+I81-I82)/2</f>
        <v>10.149999999999999</v>
      </c>
      <c r="J95" s="96">
        <f>(J80+J81-J82)/2</f>
        <v>10.149999999999999</v>
      </c>
      <c r="K95" s="96">
        <f>(K80+K81-K82)/2</f>
        <v>10.149999999999999</v>
      </c>
      <c r="L95" s="59"/>
      <c r="M95" s="59"/>
      <c r="N95" s="59"/>
    </row>
    <row r="96" spans="1:14" x14ac:dyDescent="0.2">
      <c r="A96" s="113"/>
      <c r="B96" s="98" t="s">
        <v>112</v>
      </c>
      <c r="C96" s="99">
        <f>(C81+C82-C80)/2</f>
        <v>-0.54499999999999815</v>
      </c>
      <c r="D96" s="99">
        <f>(D81+D82-D80)/2</f>
        <v>-0.54499999999999815</v>
      </c>
      <c r="E96" s="99">
        <f>(E81+E82-E80)/2</f>
        <v>-0.54499999999999815</v>
      </c>
      <c r="F96" s="63"/>
      <c r="G96" s="113"/>
      <c r="H96" s="98" t="s">
        <v>112</v>
      </c>
      <c r="I96" s="99">
        <f>(I81+I82-I80)/2</f>
        <v>5.0000000000000711E-2</v>
      </c>
      <c r="J96" s="99">
        <f>(J81+J82-J80)/2</f>
        <v>5.0000000000000711E-2</v>
      </c>
      <c r="K96" s="99">
        <f>(K81+K82-K80)/2</f>
        <v>5.0000000000000711E-2</v>
      </c>
      <c r="L96" s="59"/>
      <c r="M96" s="59"/>
      <c r="N96" s="59"/>
    </row>
    <row r="97" spans="1:14" ht="13.5" thickBot="1" x14ac:dyDescent="0.25">
      <c r="A97" s="122"/>
      <c r="B97" s="104" t="s">
        <v>113</v>
      </c>
      <c r="C97" s="111">
        <f>(C80+C82-C81)/2</f>
        <v>6.4049999999999985</v>
      </c>
      <c r="D97" s="111">
        <f>(D80+D82-D81)/2</f>
        <v>6.4049999999999985</v>
      </c>
      <c r="E97" s="111">
        <f>(E80+E82-E81)/2</f>
        <v>6.4049999999999985</v>
      </c>
      <c r="F97" s="63"/>
      <c r="G97" s="122"/>
      <c r="H97" s="104" t="s">
        <v>113</v>
      </c>
      <c r="I97" s="111">
        <f>(I80+I82-I81)/2</f>
        <v>5.85</v>
      </c>
      <c r="J97" s="111">
        <f>(J80+J82-J81)/2</f>
        <v>5.85</v>
      </c>
      <c r="K97" s="111">
        <f>(K80+K82-K81)/2</f>
        <v>5.85</v>
      </c>
      <c r="L97" s="59"/>
      <c r="M97" s="59"/>
      <c r="N97" s="59"/>
    </row>
    <row r="98" spans="1:14" x14ac:dyDescent="0.2">
      <c r="A98" s="121" t="s">
        <v>88</v>
      </c>
      <c r="B98" s="95" t="s">
        <v>114</v>
      </c>
      <c r="C98" s="96">
        <f>(C76+C77-C78)/2</f>
        <v>41.08</v>
      </c>
      <c r="D98" s="96">
        <f>(D76+D77-D78)/2</f>
        <v>41.08</v>
      </c>
      <c r="E98" s="96">
        <f>(E76+E77-E78)/2</f>
        <v>41.08</v>
      </c>
      <c r="F98" s="63"/>
      <c r="G98" s="121" t="s">
        <v>88</v>
      </c>
      <c r="H98" s="95" t="s">
        <v>114</v>
      </c>
      <c r="I98" s="96">
        <f>(I76+I77-I78)/2</f>
        <v>43.1</v>
      </c>
      <c r="J98" s="96">
        <f>(J76+J77-J78)/2</f>
        <v>43.1</v>
      </c>
      <c r="K98" s="96">
        <f>(K76+K77-K78)/2</f>
        <v>43.1</v>
      </c>
      <c r="L98" s="59"/>
      <c r="M98" s="59"/>
      <c r="N98" s="59"/>
    </row>
    <row r="99" spans="1:14" x14ac:dyDescent="0.2">
      <c r="A99" s="113"/>
      <c r="B99" s="98" t="s">
        <v>115</v>
      </c>
      <c r="C99" s="99">
        <f>(C77+C78-C76)/2</f>
        <v>29.64</v>
      </c>
      <c r="D99" s="99">
        <f>(D77+D78-D76)/2</f>
        <v>29.64</v>
      </c>
      <c r="E99" s="99">
        <f>(E77+E78-E76)/2</f>
        <v>29.64</v>
      </c>
      <c r="F99" s="63"/>
      <c r="G99" s="113"/>
      <c r="H99" s="98" t="s">
        <v>115</v>
      </c>
      <c r="I99" s="99">
        <f>(I77+I78-I76)/2</f>
        <v>30.999999999999986</v>
      </c>
      <c r="J99" s="99">
        <f>(J77+J78-J76)/2</f>
        <v>30.999999999999986</v>
      </c>
      <c r="K99" s="99">
        <f>(K77+K78-K76)/2</f>
        <v>30.999999999999986</v>
      </c>
      <c r="L99" s="59"/>
      <c r="M99" s="59"/>
      <c r="N99" s="59"/>
    </row>
    <row r="100" spans="1:14" ht="13.5" thickBot="1" x14ac:dyDescent="0.25">
      <c r="A100" s="122"/>
      <c r="B100" s="104" t="s">
        <v>116</v>
      </c>
      <c r="C100" s="111">
        <f>(C76+C78-C77)/2</f>
        <v>25.540000000000006</v>
      </c>
      <c r="D100" s="111">
        <f>(D76+D78-D77)/2</f>
        <v>25.540000000000006</v>
      </c>
      <c r="E100" s="111">
        <f>(E76+E78-E77)/2</f>
        <v>25.540000000000006</v>
      </c>
      <c r="F100" s="63"/>
      <c r="G100" s="122"/>
      <c r="H100" s="104" t="s">
        <v>116</v>
      </c>
      <c r="I100" s="111">
        <f>(I76+I78-I77)/2</f>
        <v>26.800000000000004</v>
      </c>
      <c r="J100" s="111">
        <f>(J76+J78-J77)/2</f>
        <v>26.800000000000004</v>
      </c>
      <c r="K100" s="111">
        <f>(K76+K78-K77)/2</f>
        <v>26.800000000000004</v>
      </c>
      <c r="L100" s="59"/>
      <c r="M100" s="59"/>
      <c r="N100" s="59"/>
    </row>
  </sheetData>
  <mergeCells count="17"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  <mergeCell ref="A76:A78"/>
    <mergeCell ref="G76:G78"/>
    <mergeCell ref="A70:K70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Устюжна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2021-01-25T07:32:23Z</dcterms:modified>
</cp:coreProperties>
</file>