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6" i="3" l="1"/>
  <c r="D86" i="3"/>
  <c r="C86" i="3"/>
  <c r="D85" i="3"/>
  <c r="C85" i="3"/>
  <c r="E99" i="3" l="1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K88" i="3"/>
  <c r="E87" i="3"/>
  <c r="E90" i="3" s="1"/>
  <c r="K90" i="3"/>
  <c r="K89" i="3"/>
  <c r="E85" i="3"/>
  <c r="E88" i="3" s="1"/>
  <c r="E91" i="3" s="1"/>
  <c r="D87" i="3"/>
  <c r="D90" i="3" s="1"/>
  <c r="C87" i="3"/>
  <c r="C90" i="3" s="1"/>
  <c r="E84" i="3"/>
  <c r="E89" i="3" s="1"/>
  <c r="D84" i="3"/>
  <c r="D89" i="3" s="1"/>
  <c r="C84" i="3"/>
  <c r="C89" i="3" s="1"/>
  <c r="E93" i="3" l="1"/>
  <c r="E92" i="3"/>
  <c r="J88" i="3"/>
  <c r="C88" i="3"/>
  <c r="C91" i="3" s="1"/>
  <c r="C93" i="3" s="1"/>
  <c r="J89" i="3"/>
  <c r="D88" i="3"/>
  <c r="D91" i="3" s="1"/>
  <c r="D92" i="3" s="1"/>
  <c r="J90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C92" i="3"/>
</calcChain>
</file>

<file path=xl/sharedStrings.xml><?xml version="1.0" encoding="utf-8"?>
<sst xmlns="http://schemas.openxmlformats.org/spreadsheetml/2006/main" count="170" uniqueCount="100">
  <si>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</si>
  <si>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</si>
  <si>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</si>
  <si>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</si>
  <si>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</si>
  <si>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</si>
  <si>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</si>
  <si>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</si>
  <si>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</si>
  <si>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</si>
  <si>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</si>
  <si>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</si>
  <si>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</si>
  <si>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</si>
  <si>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</si>
  <si>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</si>
  <si>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</si>
  <si>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</si>
  <si>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</si>
  <si>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</si>
  <si>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</si>
  <si>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</si>
  <si>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</si>
  <si>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</si>
  <si>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</si>
  <si>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</si>
  <si>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</si>
  <si>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</si>
  <si>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</si>
  <si>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</si>
  <si>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</si>
  <si>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</si>
  <si>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</si>
  <si>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</si>
  <si>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</si>
  <si>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</si>
  <si>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</si>
  <si>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</si>
  <si>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</si>
  <si>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</si>
  <si>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</si>
  <si>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</si>
  <si>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</si>
  <si>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</si>
  <si>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</si>
  <si>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</si>
  <si>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</si>
  <si>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</si>
  <si>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</si>
  <si>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</si>
  <si>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</si>
  <si>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</si>
  <si>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</si>
  <si>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</si>
  <si>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</si>
  <si>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</si>
  <si>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</si>
  <si>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</si>
  <si>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</si>
  <si>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</si>
  <si>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</si>
  <si>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</si>
  <si>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</si>
  <si>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</si>
  <si>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</si>
  <si>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</si>
  <si>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</si>
  <si>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</si>
  <si>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</si>
  <si>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</si>
  <si>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</si>
  <si>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</si>
  <si>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</si>
  <si>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</si>
  <si>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</si>
  <si>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</si>
  <si>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</si>
  <si>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</si>
  <si>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</si>
  <si>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</si>
  <si>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</si>
  <si>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</si>
  <si>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</si>
  <si>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</si>
  <si>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</si>
  <si>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</si>
  <si>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</si>
  <si>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</si>
  <si>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</si>
  <si>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</si>
  <si>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</si>
  <si>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</si>
  <si>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</si>
  <si>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</si>
  <si>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</si>
  <si>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</si>
  <si>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</si>
  <si>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</si>
  <si>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</si>
  <si>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16.12.2020 г. по ПС Избоищи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</si>
</sst>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7" sqref="N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3.63</v>
      </c>
      <c r="C7" s="73">
        <v>4.7069999999999999</v>
      </c>
      <c r="D7" s="73">
        <v>0</v>
      </c>
      <c r="E7" s="73">
        <v>212.1</v>
      </c>
      <c r="F7" s="73">
        <v>24.400000000000002</v>
      </c>
      <c r="G7" s="73">
        <v>0</v>
      </c>
      <c r="H7" s="73">
        <v>74.55</v>
      </c>
      <c r="I7" s="73">
        <v>0</v>
      </c>
      <c r="J7" s="73">
        <v>10.6</v>
      </c>
      <c r="K7" s="73">
        <v>0</v>
      </c>
      <c r="L7" s="73">
        <v>52.65</v>
      </c>
      <c r="M7" s="74">
        <v>50</v>
      </c>
    </row>
    <row r="8" spans="1:54" x14ac:dyDescent="0.2">
      <c r="A8" s="75" t="s">
        <v>4</v>
      </c>
      <c r="B8" s="76">
        <v>3.6510000000000002</v>
      </c>
      <c r="C8" s="76">
        <v>4.7280000000000006</v>
      </c>
      <c r="D8" s="76">
        <v>0</v>
      </c>
      <c r="E8" s="76">
        <v>205.8</v>
      </c>
      <c r="F8" s="76">
        <v>22.8</v>
      </c>
      <c r="G8" s="76">
        <v>0</v>
      </c>
      <c r="H8" s="76">
        <v>72.45</v>
      </c>
      <c r="I8" s="76">
        <v>0</v>
      </c>
      <c r="J8" s="76">
        <v>11</v>
      </c>
      <c r="K8" s="76">
        <v>0</v>
      </c>
      <c r="L8" s="76">
        <v>51.6</v>
      </c>
      <c r="M8" s="77">
        <v>47.800000000000004</v>
      </c>
    </row>
    <row r="9" spans="1:54" x14ac:dyDescent="0.2">
      <c r="A9" s="75" t="s">
        <v>5</v>
      </c>
      <c r="B9" s="76">
        <v>3.6580000000000004</v>
      </c>
      <c r="C9" s="76">
        <v>4.72</v>
      </c>
      <c r="D9" s="76">
        <v>0</v>
      </c>
      <c r="E9" s="76">
        <v>208.20000000000002</v>
      </c>
      <c r="F9" s="76">
        <v>22.2</v>
      </c>
      <c r="G9" s="76">
        <v>0</v>
      </c>
      <c r="H9" s="76">
        <v>72</v>
      </c>
      <c r="I9" s="76">
        <v>0</v>
      </c>
      <c r="J9" s="76">
        <v>10.4</v>
      </c>
      <c r="K9" s="76">
        <v>0</v>
      </c>
      <c r="L9" s="76">
        <v>55.35</v>
      </c>
      <c r="M9" s="77">
        <v>48</v>
      </c>
    </row>
    <row r="10" spans="1:54" x14ac:dyDescent="0.2">
      <c r="A10" s="75" t="s">
        <v>6</v>
      </c>
      <c r="B10" s="76">
        <v>3.6230000000000002</v>
      </c>
      <c r="C10" s="76">
        <v>4.7050000000000001</v>
      </c>
      <c r="D10" s="76">
        <v>0</v>
      </c>
      <c r="E10" s="76">
        <v>207.3</v>
      </c>
      <c r="F10" s="76">
        <v>22.6</v>
      </c>
      <c r="G10" s="76">
        <v>0</v>
      </c>
      <c r="H10" s="76">
        <v>75.45</v>
      </c>
      <c r="I10" s="76">
        <v>0</v>
      </c>
      <c r="J10" s="76">
        <v>10.200000000000001</v>
      </c>
      <c r="K10" s="76">
        <v>0</v>
      </c>
      <c r="L10" s="76">
        <v>49.5</v>
      </c>
      <c r="M10" s="77">
        <v>49.6</v>
      </c>
    </row>
    <row r="11" spans="1:54" x14ac:dyDescent="0.2">
      <c r="A11" s="75" t="s">
        <v>7</v>
      </c>
      <c r="B11" s="76">
        <v>3.605</v>
      </c>
      <c r="C11" s="76">
        <v>4.6880000000000006</v>
      </c>
      <c r="D11" s="76">
        <v>0</v>
      </c>
      <c r="E11" s="76">
        <v>232.20000000000002</v>
      </c>
      <c r="F11" s="76">
        <v>25</v>
      </c>
      <c r="G11" s="76">
        <v>0</v>
      </c>
      <c r="H11" s="76">
        <v>94.8</v>
      </c>
      <c r="I11" s="76">
        <v>0</v>
      </c>
      <c r="J11" s="76">
        <v>9.8000000000000007</v>
      </c>
      <c r="K11" s="76">
        <v>0</v>
      </c>
      <c r="L11" s="76">
        <v>51.45</v>
      </c>
      <c r="M11" s="77">
        <v>51.4</v>
      </c>
    </row>
    <row r="12" spans="1:54" x14ac:dyDescent="0.2">
      <c r="A12" s="75" t="s">
        <v>8</v>
      </c>
      <c r="B12" s="76">
        <v>3.5880000000000001</v>
      </c>
      <c r="C12" s="76">
        <v>4.6440000000000001</v>
      </c>
      <c r="D12" s="76">
        <v>0</v>
      </c>
      <c r="E12" s="76">
        <v>314.40000000000003</v>
      </c>
      <c r="F12" s="76">
        <v>25</v>
      </c>
      <c r="G12" s="76">
        <v>0</v>
      </c>
      <c r="H12" s="76">
        <v>117.75</v>
      </c>
      <c r="I12" s="76">
        <v>0</v>
      </c>
      <c r="J12" s="76">
        <v>9.6</v>
      </c>
      <c r="K12" s="76">
        <v>0</v>
      </c>
      <c r="L12" s="76">
        <v>100.95</v>
      </c>
      <c r="M12" s="77">
        <v>61</v>
      </c>
    </row>
    <row r="13" spans="1:54" x14ac:dyDescent="0.2">
      <c r="A13" s="75" t="s">
        <v>9</v>
      </c>
      <c r="B13" s="76">
        <v>3.577</v>
      </c>
      <c r="C13" s="76">
        <v>4.5910000000000002</v>
      </c>
      <c r="D13" s="76">
        <v>0</v>
      </c>
      <c r="E13" s="76">
        <v>352.2</v>
      </c>
      <c r="F13" s="76">
        <v>24.2</v>
      </c>
      <c r="G13" s="76">
        <v>0</v>
      </c>
      <c r="H13" s="76">
        <v>116.25</v>
      </c>
      <c r="I13" s="76">
        <v>0</v>
      </c>
      <c r="J13" s="76">
        <v>9.8000000000000007</v>
      </c>
      <c r="K13" s="76">
        <v>0</v>
      </c>
      <c r="L13" s="76">
        <v>130.94999999999999</v>
      </c>
      <c r="M13" s="77">
        <v>70.600000000000009</v>
      </c>
    </row>
    <row r="14" spans="1:54" x14ac:dyDescent="0.2">
      <c r="A14" s="75" t="s">
        <v>10</v>
      </c>
      <c r="B14" s="76">
        <v>3.61</v>
      </c>
      <c r="C14" s="76">
        <v>4.5520000000000005</v>
      </c>
      <c r="D14" s="76">
        <v>0</v>
      </c>
      <c r="E14" s="76">
        <v>380.7</v>
      </c>
      <c r="F14" s="76">
        <v>28.2</v>
      </c>
      <c r="G14" s="76">
        <v>0</v>
      </c>
      <c r="H14" s="76">
        <v>121.8</v>
      </c>
      <c r="I14" s="76">
        <v>0</v>
      </c>
      <c r="J14" s="76">
        <v>9.4</v>
      </c>
      <c r="K14" s="76">
        <v>0</v>
      </c>
      <c r="L14" s="76">
        <v>141.9</v>
      </c>
      <c r="M14" s="77">
        <v>79.400000000000006</v>
      </c>
    </row>
    <row r="15" spans="1:54" x14ac:dyDescent="0.2">
      <c r="A15" s="75" t="s">
        <v>11</v>
      </c>
      <c r="B15" s="76">
        <v>3.5430000000000001</v>
      </c>
      <c r="C15" s="76">
        <v>4.4950000000000001</v>
      </c>
      <c r="D15" s="76">
        <v>0</v>
      </c>
      <c r="E15" s="76">
        <v>344.7</v>
      </c>
      <c r="F15" s="76">
        <v>26</v>
      </c>
      <c r="G15" s="76">
        <v>0</v>
      </c>
      <c r="H15" s="76">
        <v>123.3</v>
      </c>
      <c r="I15" s="76">
        <v>0</v>
      </c>
      <c r="J15" s="76">
        <v>10.6</v>
      </c>
      <c r="K15" s="76">
        <v>0</v>
      </c>
      <c r="L15" s="76">
        <v>101.10000000000001</v>
      </c>
      <c r="M15" s="77">
        <v>83</v>
      </c>
    </row>
    <row r="16" spans="1:54" x14ac:dyDescent="0.2">
      <c r="A16" s="75" t="s">
        <v>12</v>
      </c>
      <c r="B16" s="76">
        <v>3.516</v>
      </c>
      <c r="C16" s="76">
        <v>4.4489999999999998</v>
      </c>
      <c r="D16" s="76">
        <v>0</v>
      </c>
      <c r="E16" s="76">
        <v>333.6</v>
      </c>
      <c r="F16" s="76">
        <v>25</v>
      </c>
      <c r="G16" s="76">
        <v>0</v>
      </c>
      <c r="H16" s="76">
        <v>121.2</v>
      </c>
      <c r="I16" s="76">
        <v>0</v>
      </c>
      <c r="J16" s="76">
        <v>9.6</v>
      </c>
      <c r="K16" s="76">
        <v>0</v>
      </c>
      <c r="L16" s="76">
        <v>77.400000000000006</v>
      </c>
      <c r="M16" s="77">
        <v>100.8</v>
      </c>
    </row>
    <row r="17" spans="1:13" x14ac:dyDescent="0.2">
      <c r="A17" s="75" t="s">
        <v>13</v>
      </c>
      <c r="B17" s="76">
        <v>3.5500000000000003</v>
      </c>
      <c r="C17" s="76">
        <v>4.5170000000000003</v>
      </c>
      <c r="D17" s="76">
        <v>0</v>
      </c>
      <c r="E17" s="76">
        <v>294</v>
      </c>
      <c r="F17" s="76">
        <v>26.6</v>
      </c>
      <c r="G17" s="76">
        <v>0</v>
      </c>
      <c r="H17" s="76">
        <v>116.4</v>
      </c>
      <c r="I17" s="76">
        <v>0</v>
      </c>
      <c r="J17" s="76">
        <v>11.6</v>
      </c>
      <c r="K17" s="76">
        <v>0</v>
      </c>
      <c r="L17" s="76">
        <v>66</v>
      </c>
      <c r="M17" s="77">
        <v>72.8</v>
      </c>
    </row>
    <row r="18" spans="1:13" x14ac:dyDescent="0.2">
      <c r="A18" s="75" t="s">
        <v>14</v>
      </c>
      <c r="B18" s="76">
        <v>3.5650000000000004</v>
      </c>
      <c r="C18" s="76">
        <v>4.5220000000000002</v>
      </c>
      <c r="D18" s="76">
        <v>0</v>
      </c>
      <c r="E18" s="76">
        <v>319.5</v>
      </c>
      <c r="F18" s="76">
        <v>22.8</v>
      </c>
      <c r="G18" s="76">
        <v>0</v>
      </c>
      <c r="H18" s="76">
        <v>127.95</v>
      </c>
      <c r="I18" s="76">
        <v>0</v>
      </c>
      <c r="J18" s="76">
        <v>13.4</v>
      </c>
      <c r="K18" s="76">
        <v>0</v>
      </c>
      <c r="L18" s="76">
        <v>58.2</v>
      </c>
      <c r="M18" s="77">
        <v>97.2</v>
      </c>
    </row>
    <row r="19" spans="1:13" x14ac:dyDescent="0.2">
      <c r="A19" s="75" t="s">
        <v>15</v>
      </c>
      <c r="B19" s="76">
        <v>3.5840000000000001</v>
      </c>
      <c r="C19" s="76">
        <v>4.5860000000000003</v>
      </c>
      <c r="D19" s="76">
        <v>0</v>
      </c>
      <c r="E19" s="76">
        <v>255.6</v>
      </c>
      <c r="F19" s="76">
        <v>24</v>
      </c>
      <c r="G19" s="76">
        <v>0</v>
      </c>
      <c r="H19" s="76">
        <v>87</v>
      </c>
      <c r="I19" s="76">
        <v>0</v>
      </c>
      <c r="J19" s="76">
        <v>10.4</v>
      </c>
      <c r="K19" s="76">
        <v>0</v>
      </c>
      <c r="L19" s="76">
        <v>67.8</v>
      </c>
      <c r="M19" s="77">
        <v>65.8</v>
      </c>
    </row>
    <row r="20" spans="1:13" x14ac:dyDescent="0.2">
      <c r="A20" s="75" t="s">
        <v>16</v>
      </c>
      <c r="B20" s="76">
        <v>3.548</v>
      </c>
      <c r="C20" s="76">
        <v>4.51</v>
      </c>
      <c r="D20" s="76">
        <v>0</v>
      </c>
      <c r="E20" s="76">
        <v>294.3</v>
      </c>
      <c r="F20" s="76">
        <v>24.8</v>
      </c>
      <c r="G20" s="76">
        <v>0</v>
      </c>
      <c r="H20" s="76">
        <v>100.05</v>
      </c>
      <c r="I20" s="76">
        <v>0</v>
      </c>
      <c r="J20" s="76">
        <v>11.6</v>
      </c>
      <c r="K20" s="76">
        <v>0</v>
      </c>
      <c r="L20" s="76">
        <v>61.5</v>
      </c>
      <c r="M20" s="77">
        <v>96.4</v>
      </c>
    </row>
    <row r="21" spans="1:13" x14ac:dyDescent="0.2">
      <c r="A21" s="75" t="s">
        <v>17</v>
      </c>
      <c r="B21" s="76">
        <v>3.5680000000000001</v>
      </c>
      <c r="C21" s="76">
        <v>4.5129999999999999</v>
      </c>
      <c r="D21" s="76">
        <v>0</v>
      </c>
      <c r="E21" s="76">
        <v>282.3</v>
      </c>
      <c r="F21" s="76">
        <v>27.400000000000002</v>
      </c>
      <c r="G21" s="76">
        <v>0</v>
      </c>
      <c r="H21" s="76">
        <v>111.3</v>
      </c>
      <c r="I21" s="76">
        <v>0</v>
      </c>
      <c r="J21" s="76">
        <v>9.8000000000000007</v>
      </c>
      <c r="K21" s="76">
        <v>0</v>
      </c>
      <c r="L21" s="76">
        <v>52.95</v>
      </c>
      <c r="M21" s="77">
        <v>80.400000000000006</v>
      </c>
    </row>
    <row r="22" spans="1:13" x14ac:dyDescent="0.2">
      <c r="A22" s="75" t="s">
        <v>18</v>
      </c>
      <c r="B22" s="76">
        <v>2.7310000000000003</v>
      </c>
      <c r="C22" s="76">
        <v>4.5200000000000005</v>
      </c>
      <c r="D22" s="76">
        <v>0</v>
      </c>
      <c r="E22" s="76">
        <v>316.8</v>
      </c>
      <c r="F22" s="76">
        <v>28</v>
      </c>
      <c r="G22" s="76">
        <v>0</v>
      </c>
      <c r="H22" s="76">
        <v>132</v>
      </c>
      <c r="I22" s="76">
        <v>0</v>
      </c>
      <c r="J22" s="76">
        <v>11.200000000000001</v>
      </c>
      <c r="K22" s="76">
        <v>0</v>
      </c>
      <c r="L22" s="76">
        <v>54</v>
      </c>
      <c r="M22" s="77">
        <v>91.2</v>
      </c>
    </row>
    <row r="23" spans="1:13" x14ac:dyDescent="0.2">
      <c r="A23" s="75" t="s">
        <v>19</v>
      </c>
      <c r="B23" s="76">
        <v>2.6640000000000001</v>
      </c>
      <c r="C23" s="76">
        <v>4.4820000000000002</v>
      </c>
      <c r="D23" s="76">
        <v>0</v>
      </c>
      <c r="E23" s="76">
        <v>324.60000000000002</v>
      </c>
      <c r="F23" s="76">
        <v>32</v>
      </c>
      <c r="G23" s="76">
        <v>0</v>
      </c>
      <c r="H23" s="76">
        <v>103.2</v>
      </c>
      <c r="I23" s="76">
        <v>0</v>
      </c>
      <c r="J23" s="76">
        <v>11.6</v>
      </c>
      <c r="K23" s="76">
        <v>0</v>
      </c>
      <c r="L23" s="76">
        <v>84.3</v>
      </c>
      <c r="M23" s="77">
        <v>93.8</v>
      </c>
    </row>
    <row r="24" spans="1:13" x14ac:dyDescent="0.2">
      <c r="A24" s="75" t="s">
        <v>20</v>
      </c>
      <c r="B24" s="76">
        <v>2.6659999999999999</v>
      </c>
      <c r="C24" s="76">
        <v>4.4630000000000001</v>
      </c>
      <c r="D24" s="76">
        <v>0</v>
      </c>
      <c r="E24" s="76">
        <v>356.1</v>
      </c>
      <c r="F24" s="76">
        <v>33.4</v>
      </c>
      <c r="G24" s="76">
        <v>0</v>
      </c>
      <c r="H24" s="76">
        <v>123.3</v>
      </c>
      <c r="I24" s="76">
        <v>0</v>
      </c>
      <c r="J24" s="76">
        <v>11.6</v>
      </c>
      <c r="K24" s="76">
        <v>0</v>
      </c>
      <c r="L24" s="76">
        <v>114.75</v>
      </c>
      <c r="M24" s="77">
        <v>72.2</v>
      </c>
    </row>
    <row r="25" spans="1:13" x14ac:dyDescent="0.2">
      <c r="A25" s="75" t="s">
        <v>21</v>
      </c>
      <c r="B25" s="76">
        <v>2.524</v>
      </c>
      <c r="C25" s="76">
        <v>4.3620000000000001</v>
      </c>
      <c r="D25" s="76">
        <v>0</v>
      </c>
      <c r="E25" s="76">
        <v>377.7</v>
      </c>
      <c r="F25" s="76">
        <v>36</v>
      </c>
      <c r="G25" s="76">
        <v>0</v>
      </c>
      <c r="H25" s="76">
        <v>126</v>
      </c>
      <c r="I25" s="76">
        <v>0</v>
      </c>
      <c r="J25" s="76">
        <v>11.200000000000001</v>
      </c>
      <c r="K25" s="76">
        <v>0</v>
      </c>
      <c r="L25" s="76">
        <v>130.94999999999999</v>
      </c>
      <c r="M25" s="77">
        <v>73.400000000000006</v>
      </c>
    </row>
    <row r="26" spans="1:13" x14ac:dyDescent="0.2">
      <c r="A26" s="75" t="s">
        <v>22</v>
      </c>
      <c r="B26" s="76">
        <v>2.5860000000000003</v>
      </c>
      <c r="C26" s="76">
        <v>4.42</v>
      </c>
      <c r="D26" s="76">
        <v>0</v>
      </c>
      <c r="E26" s="76">
        <v>387</v>
      </c>
      <c r="F26" s="76">
        <v>37</v>
      </c>
      <c r="G26" s="76">
        <v>0</v>
      </c>
      <c r="H26" s="76">
        <v>135</v>
      </c>
      <c r="I26" s="76">
        <v>0</v>
      </c>
      <c r="J26" s="76">
        <v>10.8</v>
      </c>
      <c r="K26" s="76">
        <v>0</v>
      </c>
      <c r="L26" s="76">
        <v>133.35</v>
      </c>
      <c r="M26" s="77">
        <v>70.400000000000006</v>
      </c>
    </row>
    <row r="27" spans="1:13" x14ac:dyDescent="0.2">
      <c r="A27" s="75" t="s">
        <v>23</v>
      </c>
      <c r="B27" s="76">
        <v>2.5150000000000001</v>
      </c>
      <c r="C27" s="76">
        <v>4.4820000000000002</v>
      </c>
      <c r="D27" s="76">
        <v>0</v>
      </c>
      <c r="E27" s="76">
        <v>319.8</v>
      </c>
      <c r="F27" s="76">
        <v>36.200000000000003</v>
      </c>
      <c r="G27" s="76">
        <v>0</v>
      </c>
      <c r="H27" s="76">
        <v>112.65</v>
      </c>
      <c r="I27" s="76">
        <v>0</v>
      </c>
      <c r="J27" s="76">
        <v>11.8</v>
      </c>
      <c r="K27" s="76">
        <v>0</v>
      </c>
      <c r="L27" s="76">
        <v>90.9</v>
      </c>
      <c r="M27" s="77">
        <v>68.2</v>
      </c>
    </row>
    <row r="28" spans="1:13" x14ac:dyDescent="0.2">
      <c r="A28" s="75" t="s">
        <v>24</v>
      </c>
      <c r="B28" s="76">
        <v>2.5020000000000002</v>
      </c>
      <c r="C28" s="76">
        <v>4.4850000000000003</v>
      </c>
      <c r="D28" s="76">
        <v>0</v>
      </c>
      <c r="E28" s="76">
        <v>280.2</v>
      </c>
      <c r="F28" s="76">
        <v>31.6</v>
      </c>
      <c r="G28" s="76">
        <v>0</v>
      </c>
      <c r="H28" s="76">
        <v>94.2</v>
      </c>
      <c r="I28" s="76">
        <v>0</v>
      </c>
      <c r="J28" s="76">
        <v>14</v>
      </c>
      <c r="K28" s="76">
        <v>0</v>
      </c>
      <c r="L28" s="76">
        <v>74.850000000000009</v>
      </c>
      <c r="M28" s="77">
        <v>65.2</v>
      </c>
    </row>
    <row r="29" spans="1:13" x14ac:dyDescent="0.2">
      <c r="A29" s="75" t="s">
        <v>25</v>
      </c>
      <c r="B29" s="76">
        <v>2.6459999999999999</v>
      </c>
      <c r="C29" s="76">
        <v>4.5360000000000005</v>
      </c>
      <c r="D29" s="76">
        <v>0</v>
      </c>
      <c r="E29" s="76">
        <v>258.89999999999998</v>
      </c>
      <c r="F29" s="76">
        <v>29.8</v>
      </c>
      <c r="G29" s="76">
        <v>0</v>
      </c>
      <c r="H29" s="76">
        <v>87.45</v>
      </c>
      <c r="I29" s="76">
        <v>0</v>
      </c>
      <c r="J29" s="76">
        <v>12.8</v>
      </c>
      <c r="K29" s="76">
        <v>0</v>
      </c>
      <c r="L29" s="76">
        <v>60</v>
      </c>
      <c r="M29" s="77">
        <v>68.600000000000009</v>
      </c>
    </row>
    <row r="30" spans="1:13" ht="13.5" thickBot="1" x14ac:dyDescent="0.25">
      <c r="A30" s="78" t="s">
        <v>26</v>
      </c>
      <c r="B30" s="79">
        <v>2.5620000000000003</v>
      </c>
      <c r="C30" s="79">
        <v>4.5640000000000001</v>
      </c>
      <c r="D30" s="79">
        <v>0</v>
      </c>
      <c r="E30" s="79">
        <v>233.1</v>
      </c>
      <c r="F30" s="79">
        <v>25.8</v>
      </c>
      <c r="G30" s="79">
        <v>0</v>
      </c>
      <c r="H30" s="79">
        <v>76.95</v>
      </c>
      <c r="I30" s="79">
        <v>0</v>
      </c>
      <c r="J30" s="79">
        <v>12.4</v>
      </c>
      <c r="K30" s="79">
        <v>0</v>
      </c>
      <c r="L30" s="79">
        <v>55.65</v>
      </c>
      <c r="M30" s="80">
        <v>62.2</v>
      </c>
    </row>
    <row r="31" spans="1:13" s="55" customFormat="1" hidden="1" x14ac:dyDescent="0.2">
      <c r="A31" s="46" t="s">
        <v>2</v>
      </c>
      <c r="B31" s="55">
        <f t="shared" ref="B31:M31" si="0">SUM(B7:B30)</f>
        <v>77.211999999999989</v>
      </c>
      <c r="C31" s="55">
        <f t="shared" si="0"/>
        <v>109.24099999999999</v>
      </c>
      <c r="D31" s="55">
        <f t="shared" si="0"/>
        <v>0</v>
      </c>
      <c r="E31" s="55">
        <f t="shared" si="0"/>
        <v>7091.1</v>
      </c>
      <c r="F31" s="55">
        <f t="shared" si="0"/>
        <v>660.8</v>
      </c>
      <c r="G31" s="55">
        <f t="shared" si="0"/>
        <v>0</v>
      </c>
      <c r="H31" s="55">
        <f t="shared" si="0"/>
        <v>2522.9999999999995</v>
      </c>
      <c r="I31" s="55">
        <f t="shared" si="0"/>
        <v>0</v>
      </c>
      <c r="J31" s="55">
        <f t="shared" si="0"/>
        <v>265.2</v>
      </c>
      <c r="K31" s="55">
        <f t="shared" si="0"/>
        <v>0</v>
      </c>
      <c r="L31" s="55">
        <f t="shared" si="0"/>
        <v>1918.05</v>
      </c>
      <c r="M31" s="55">
        <f t="shared" si="0"/>
        <v>1719.4000000000003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177</v>
      </c>
      <c r="F41" s="97">
        <v>9.4</v>
      </c>
      <c r="G41" s="97">
        <v>0</v>
      </c>
      <c r="H41" s="97">
        <v>70.05</v>
      </c>
      <c r="I41" s="97">
        <v>0</v>
      </c>
      <c r="J41" s="97">
        <v>7.8</v>
      </c>
      <c r="K41" s="97">
        <v>0</v>
      </c>
      <c r="L41" s="97">
        <v>53.4</v>
      </c>
      <c r="M41" s="98">
        <v>37.4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178.20000000000002</v>
      </c>
      <c r="F42" s="100">
        <v>8.8000000000000007</v>
      </c>
      <c r="G42" s="100">
        <v>0</v>
      </c>
      <c r="H42" s="100">
        <v>72</v>
      </c>
      <c r="I42" s="100">
        <v>0</v>
      </c>
      <c r="J42" s="100">
        <v>8.1999999999999993</v>
      </c>
      <c r="K42" s="100">
        <v>0</v>
      </c>
      <c r="L42" s="100">
        <v>52.5</v>
      </c>
      <c r="M42" s="101">
        <v>37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187.20000000000002</v>
      </c>
      <c r="F43" s="100">
        <v>9.2000000000000011</v>
      </c>
      <c r="G43" s="100">
        <v>0</v>
      </c>
      <c r="H43" s="100">
        <v>77.25</v>
      </c>
      <c r="I43" s="100">
        <v>0</v>
      </c>
      <c r="J43" s="100">
        <v>8</v>
      </c>
      <c r="K43" s="100">
        <v>0</v>
      </c>
      <c r="L43" s="100">
        <v>53.7</v>
      </c>
      <c r="M43" s="101">
        <v>39.6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185.70000000000002</v>
      </c>
      <c r="F44" s="100">
        <v>9.2000000000000011</v>
      </c>
      <c r="G44" s="100">
        <v>0</v>
      </c>
      <c r="H44" s="100">
        <v>78</v>
      </c>
      <c r="I44" s="100">
        <v>0</v>
      </c>
      <c r="J44" s="100">
        <v>8</v>
      </c>
      <c r="K44" s="100">
        <v>0</v>
      </c>
      <c r="L44" s="100">
        <v>50.550000000000004</v>
      </c>
      <c r="M44" s="101">
        <v>40.6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192</v>
      </c>
      <c r="F45" s="100">
        <v>10.4</v>
      </c>
      <c r="G45" s="100">
        <v>0</v>
      </c>
      <c r="H45" s="100">
        <v>82.65</v>
      </c>
      <c r="I45" s="100">
        <v>0</v>
      </c>
      <c r="J45" s="100">
        <v>7.6000000000000005</v>
      </c>
      <c r="K45" s="100">
        <v>0</v>
      </c>
      <c r="L45" s="100">
        <v>51.300000000000004</v>
      </c>
      <c r="M45" s="101">
        <v>40.6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238.20000000000002</v>
      </c>
      <c r="F46" s="100">
        <v>10.200000000000001</v>
      </c>
      <c r="G46" s="100">
        <v>0</v>
      </c>
      <c r="H46" s="100">
        <v>91.05</v>
      </c>
      <c r="I46" s="100">
        <v>0</v>
      </c>
      <c r="J46" s="100">
        <v>7</v>
      </c>
      <c r="K46" s="100">
        <v>0</v>
      </c>
      <c r="L46" s="100">
        <v>87.15</v>
      </c>
      <c r="M46" s="101">
        <v>43.2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235.5</v>
      </c>
      <c r="F47" s="100">
        <v>7.8</v>
      </c>
      <c r="G47" s="100">
        <v>0</v>
      </c>
      <c r="H47" s="100">
        <v>84</v>
      </c>
      <c r="I47" s="100">
        <v>0</v>
      </c>
      <c r="J47" s="100">
        <v>6.4</v>
      </c>
      <c r="K47" s="100">
        <v>0</v>
      </c>
      <c r="L47" s="100">
        <v>92.850000000000009</v>
      </c>
      <c r="M47" s="101">
        <v>45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224.70000000000002</v>
      </c>
      <c r="F48" s="100">
        <v>7.4</v>
      </c>
      <c r="G48" s="100">
        <v>0</v>
      </c>
      <c r="H48" s="100">
        <v>83.100000000000009</v>
      </c>
      <c r="I48" s="100">
        <v>0</v>
      </c>
      <c r="J48" s="100">
        <v>6.2</v>
      </c>
      <c r="K48" s="100">
        <v>0</v>
      </c>
      <c r="L48" s="100">
        <v>90</v>
      </c>
      <c r="M48" s="101">
        <v>38.800000000000004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208.20000000000002</v>
      </c>
      <c r="F49" s="100">
        <v>7</v>
      </c>
      <c r="G49" s="100">
        <v>0</v>
      </c>
      <c r="H49" s="100">
        <v>88.95</v>
      </c>
      <c r="I49" s="100">
        <v>0</v>
      </c>
      <c r="J49" s="100">
        <v>5.8</v>
      </c>
      <c r="K49" s="100">
        <v>0</v>
      </c>
      <c r="L49" s="100">
        <v>61.5</v>
      </c>
      <c r="M49" s="101">
        <v>46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221.70000000000002</v>
      </c>
      <c r="F50" s="100">
        <v>7</v>
      </c>
      <c r="G50" s="100">
        <v>0</v>
      </c>
      <c r="H50" s="100">
        <v>92.100000000000009</v>
      </c>
      <c r="I50" s="100">
        <v>0</v>
      </c>
      <c r="J50" s="100">
        <v>5.8</v>
      </c>
      <c r="K50" s="100">
        <v>0</v>
      </c>
      <c r="L50" s="100">
        <v>49.2</v>
      </c>
      <c r="M50" s="101">
        <v>68.400000000000006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194.70000000000002</v>
      </c>
      <c r="F51" s="100">
        <v>8</v>
      </c>
      <c r="G51" s="100">
        <v>0</v>
      </c>
      <c r="H51" s="100">
        <v>92.850000000000009</v>
      </c>
      <c r="I51" s="100">
        <v>0</v>
      </c>
      <c r="J51" s="100">
        <v>6.4</v>
      </c>
      <c r="K51" s="100">
        <v>0</v>
      </c>
      <c r="L51" s="100">
        <v>46.95</v>
      </c>
      <c r="M51" s="101">
        <v>40.800000000000004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222.9</v>
      </c>
      <c r="F52" s="100">
        <v>7.6000000000000005</v>
      </c>
      <c r="G52" s="100">
        <v>0</v>
      </c>
      <c r="H52" s="100">
        <v>96.45</v>
      </c>
      <c r="I52" s="100">
        <v>0</v>
      </c>
      <c r="J52" s="100">
        <v>6.6000000000000005</v>
      </c>
      <c r="K52" s="100">
        <v>0</v>
      </c>
      <c r="L52" s="100">
        <v>48.75</v>
      </c>
      <c r="M52" s="101">
        <v>64.400000000000006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184.5</v>
      </c>
      <c r="F53" s="100">
        <v>8</v>
      </c>
      <c r="G53" s="100">
        <v>0</v>
      </c>
      <c r="H53" s="100">
        <v>82.2</v>
      </c>
      <c r="I53" s="100">
        <v>0</v>
      </c>
      <c r="J53" s="100">
        <v>7</v>
      </c>
      <c r="K53" s="100">
        <v>0</v>
      </c>
      <c r="L53" s="100">
        <v>50.85</v>
      </c>
      <c r="M53" s="101">
        <v>37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226.20000000000002</v>
      </c>
      <c r="F54" s="100">
        <v>7.6000000000000005</v>
      </c>
      <c r="G54" s="100">
        <v>0</v>
      </c>
      <c r="H54" s="100">
        <v>97.5</v>
      </c>
      <c r="I54" s="100">
        <v>0</v>
      </c>
      <c r="J54" s="100">
        <v>5.2</v>
      </c>
      <c r="K54" s="100">
        <v>0</v>
      </c>
      <c r="L54" s="100">
        <v>48.15</v>
      </c>
      <c r="M54" s="101">
        <v>67.8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222.6</v>
      </c>
      <c r="F55" s="100">
        <v>8.4</v>
      </c>
      <c r="G55" s="100">
        <v>0</v>
      </c>
      <c r="H55" s="100">
        <v>107.85000000000001</v>
      </c>
      <c r="I55" s="100">
        <v>0</v>
      </c>
      <c r="J55" s="100">
        <v>6</v>
      </c>
      <c r="K55" s="100">
        <v>0</v>
      </c>
      <c r="L55" s="100">
        <v>45.45</v>
      </c>
      <c r="M55" s="101">
        <v>55.800000000000004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239.70000000000002</v>
      </c>
      <c r="F56" s="100">
        <v>7.8</v>
      </c>
      <c r="G56" s="100">
        <v>0</v>
      </c>
      <c r="H56" s="100">
        <v>117.15</v>
      </c>
      <c r="I56" s="100">
        <v>0</v>
      </c>
      <c r="J56" s="100">
        <v>6.2</v>
      </c>
      <c r="K56" s="100">
        <v>0</v>
      </c>
      <c r="L56" s="100">
        <v>44.550000000000004</v>
      </c>
      <c r="M56" s="101">
        <v>65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214.5</v>
      </c>
      <c r="F57" s="100">
        <v>7.8</v>
      </c>
      <c r="G57" s="100">
        <v>0</v>
      </c>
      <c r="H57" s="100">
        <v>80.55</v>
      </c>
      <c r="I57" s="100">
        <v>0</v>
      </c>
      <c r="J57" s="100">
        <v>5</v>
      </c>
      <c r="K57" s="100">
        <v>0</v>
      </c>
      <c r="L57" s="100">
        <v>64.650000000000006</v>
      </c>
      <c r="M57" s="101">
        <v>56.6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214.20000000000002</v>
      </c>
      <c r="F58" s="100">
        <v>7.8</v>
      </c>
      <c r="G58" s="100">
        <v>0</v>
      </c>
      <c r="H58" s="100">
        <v>86.850000000000009</v>
      </c>
      <c r="I58" s="100">
        <v>0</v>
      </c>
      <c r="J58" s="100">
        <v>5.2</v>
      </c>
      <c r="K58" s="100">
        <v>0</v>
      </c>
      <c r="L58" s="100">
        <v>80.55</v>
      </c>
      <c r="M58" s="101">
        <v>34.800000000000004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211.20000000000002</v>
      </c>
      <c r="F59" s="100">
        <v>9.4</v>
      </c>
      <c r="G59" s="100">
        <v>0</v>
      </c>
      <c r="H59" s="100">
        <v>82.350000000000009</v>
      </c>
      <c r="I59" s="100">
        <v>0</v>
      </c>
      <c r="J59" s="100">
        <v>3.8000000000000003</v>
      </c>
      <c r="K59" s="100">
        <v>0</v>
      </c>
      <c r="L59" s="100">
        <v>84.9</v>
      </c>
      <c r="M59" s="101">
        <v>31.2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208.5</v>
      </c>
      <c r="F60" s="100">
        <v>8.6</v>
      </c>
      <c r="G60" s="100">
        <v>0</v>
      </c>
      <c r="H60" s="100">
        <v>85.350000000000009</v>
      </c>
      <c r="I60" s="100">
        <v>0</v>
      </c>
      <c r="J60" s="100">
        <v>4.6000000000000005</v>
      </c>
      <c r="K60" s="100">
        <v>0</v>
      </c>
      <c r="L60" s="100">
        <v>77.400000000000006</v>
      </c>
      <c r="M60" s="101">
        <v>33.200000000000003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183</v>
      </c>
      <c r="F61" s="100">
        <v>8.1999999999999993</v>
      </c>
      <c r="G61" s="100">
        <v>0</v>
      </c>
      <c r="H61" s="100">
        <v>80.25</v>
      </c>
      <c r="I61" s="100">
        <v>0</v>
      </c>
      <c r="J61" s="100">
        <v>5</v>
      </c>
      <c r="K61" s="100">
        <v>0</v>
      </c>
      <c r="L61" s="100">
        <v>53.4</v>
      </c>
      <c r="M61" s="101">
        <v>36.4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165.9</v>
      </c>
      <c r="F62" s="100">
        <v>8.1999999999999993</v>
      </c>
      <c r="G62" s="100">
        <v>0</v>
      </c>
      <c r="H62" s="100">
        <v>66.150000000000006</v>
      </c>
      <c r="I62" s="100">
        <v>0</v>
      </c>
      <c r="J62" s="100">
        <v>4.8</v>
      </c>
      <c r="K62" s="100">
        <v>0</v>
      </c>
      <c r="L62" s="100">
        <v>50.7</v>
      </c>
      <c r="M62" s="101">
        <v>36.6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175.8</v>
      </c>
      <c r="F63" s="100">
        <v>8.1999999999999993</v>
      </c>
      <c r="G63" s="100">
        <v>0</v>
      </c>
      <c r="H63" s="100">
        <v>67.650000000000006</v>
      </c>
      <c r="I63" s="100">
        <v>0</v>
      </c>
      <c r="J63" s="100">
        <v>5.4</v>
      </c>
      <c r="K63" s="100">
        <v>0</v>
      </c>
      <c r="L63" s="100">
        <v>52.800000000000004</v>
      </c>
      <c r="M63" s="101">
        <v>42.2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173.70000000000002</v>
      </c>
      <c r="F64" s="103">
        <v>7.8</v>
      </c>
      <c r="G64" s="103">
        <v>0</v>
      </c>
      <c r="H64" s="103">
        <v>66.599999999999994</v>
      </c>
      <c r="I64" s="103">
        <v>0</v>
      </c>
      <c r="J64" s="103">
        <v>5.8</v>
      </c>
      <c r="K64" s="103">
        <v>0</v>
      </c>
      <c r="L64" s="103">
        <v>51.6</v>
      </c>
      <c r="M64" s="104">
        <v>42.4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4885.7999999999993</v>
      </c>
      <c r="F65" s="91">
        <v>199.8</v>
      </c>
      <c r="G65" s="91">
        <v>0</v>
      </c>
      <c r="H65" s="91">
        <v>2028.8999999999999</v>
      </c>
      <c r="I65" s="91">
        <v>0</v>
      </c>
      <c r="J65" s="91">
        <v>147.80000000000004</v>
      </c>
      <c r="K65" s="91">
        <v>0</v>
      </c>
      <c r="L65" s="91">
        <v>1442.8500000000004</v>
      </c>
      <c r="M65" s="91">
        <v>1080.8000000000002</v>
      </c>
    </row>
    <row r="70" spans="1:13" ht="18" x14ac:dyDescent="0.25">
      <c r="A70" s="136" t="s">
        <v>99</v>
      </c>
      <c r="B70" s="136"/>
      <c r="C70" s="136"/>
      <c r="D70" s="136"/>
      <c r="E70" s="136"/>
      <c r="F70" s="136"/>
      <c r="G70" s="136"/>
      <c r="H70" s="136"/>
      <c r="I70" s="136"/>
      <c r="J70" s="105"/>
      <c r="K70" s="105"/>
    </row>
    <row r="71" spans="1:13" ht="18.75" thickBot="1" x14ac:dyDescent="0.3">
      <c r="A71" s="137" t="s">
        <v>53</v>
      </c>
      <c r="B71" s="137"/>
      <c r="C71" s="137"/>
      <c r="D71" s="106"/>
      <c r="E71" s="106"/>
      <c r="F71" s="106"/>
      <c r="G71" s="106"/>
      <c r="H71" s="106"/>
      <c r="I71" s="106"/>
      <c r="J71" s="105"/>
      <c r="K71" s="105"/>
    </row>
    <row r="72" spans="1:13" ht="13.5" thickBot="1" x14ac:dyDescent="0.25">
      <c r="A72" s="138" t="s">
        <v>54</v>
      </c>
      <c r="B72" s="139"/>
      <c r="C72" s="107" t="s">
        <v>55</v>
      </c>
      <c r="D72" s="107" t="s">
        <v>56</v>
      </c>
      <c r="E72" s="107" t="s">
        <v>57</v>
      </c>
      <c r="F72" s="108"/>
      <c r="G72" s="108"/>
      <c r="H72" s="108"/>
      <c r="I72" s="108"/>
      <c r="J72" s="81"/>
      <c r="K72" s="81"/>
    </row>
    <row r="73" spans="1:13" ht="38.25" x14ac:dyDescent="0.2">
      <c r="A73" s="109" t="s">
        <v>58</v>
      </c>
      <c r="B73" s="110" t="s">
        <v>59</v>
      </c>
      <c r="C73" s="111">
        <v>10000</v>
      </c>
      <c r="D73" s="111">
        <v>10000</v>
      </c>
      <c r="E73" s="111">
        <v>10000</v>
      </c>
      <c r="F73" s="112"/>
      <c r="G73" s="112"/>
      <c r="H73" s="112"/>
      <c r="I73" s="112"/>
      <c r="J73" s="81"/>
      <c r="K73" s="81"/>
    </row>
    <row r="74" spans="1:13" ht="38.25" x14ac:dyDescent="0.2">
      <c r="A74" s="113" t="s">
        <v>60</v>
      </c>
      <c r="B74" s="114" t="s">
        <v>61</v>
      </c>
      <c r="C74" s="115">
        <v>18.75</v>
      </c>
      <c r="D74" s="115">
        <v>18.75</v>
      </c>
      <c r="E74" s="115">
        <v>18.75</v>
      </c>
      <c r="F74" s="112"/>
      <c r="G74" s="112"/>
      <c r="H74" s="112"/>
      <c r="I74" s="112"/>
      <c r="J74" s="81"/>
      <c r="K74" s="81"/>
    </row>
    <row r="75" spans="1:13" x14ac:dyDescent="0.2">
      <c r="A75" s="140" t="s">
        <v>62</v>
      </c>
      <c r="B75" s="114" t="s">
        <v>63</v>
      </c>
      <c r="C75" s="115">
        <v>65.83</v>
      </c>
      <c r="D75" s="115">
        <v>65.83</v>
      </c>
      <c r="E75" s="115">
        <v>65.83</v>
      </c>
      <c r="F75" s="112"/>
      <c r="G75" s="112"/>
      <c r="H75" s="112"/>
      <c r="I75" s="112"/>
      <c r="J75" s="81"/>
      <c r="K75" s="81"/>
    </row>
    <row r="76" spans="1:13" x14ac:dyDescent="0.2">
      <c r="A76" s="134"/>
      <c r="B76" s="114" t="s">
        <v>64</v>
      </c>
      <c r="C76" s="115">
        <v>74.599999999999994</v>
      </c>
      <c r="D76" s="115">
        <v>74.599999999999994</v>
      </c>
      <c r="E76" s="115">
        <v>74.599999999999994</v>
      </c>
      <c r="F76" s="108"/>
      <c r="G76" s="108"/>
      <c r="H76" s="108"/>
      <c r="I76" s="108"/>
      <c r="J76" s="81"/>
      <c r="K76" s="81"/>
    </row>
    <row r="77" spans="1:13" x14ac:dyDescent="0.2">
      <c r="A77" s="141"/>
      <c r="B77" s="114" t="s">
        <v>65</v>
      </c>
      <c r="C77" s="115">
        <v>59.75</v>
      </c>
      <c r="D77" s="115">
        <v>59.75</v>
      </c>
      <c r="E77" s="115">
        <v>59.75</v>
      </c>
      <c r="F77" s="108"/>
      <c r="G77" s="108"/>
      <c r="H77" s="108"/>
      <c r="I77" s="108"/>
      <c r="J77" s="81"/>
      <c r="K77" s="81"/>
    </row>
    <row r="78" spans="1:13" ht="38.25" x14ac:dyDescent="0.2">
      <c r="A78" s="113" t="s">
        <v>66</v>
      </c>
      <c r="B78" s="114" t="s">
        <v>67</v>
      </c>
      <c r="C78" s="115">
        <v>0.62</v>
      </c>
      <c r="D78" s="115">
        <v>0.62</v>
      </c>
      <c r="E78" s="115">
        <v>0.62</v>
      </c>
      <c r="F78" s="108"/>
      <c r="G78" s="108"/>
      <c r="H78" s="108"/>
      <c r="I78" s="108"/>
      <c r="J78" s="81"/>
      <c r="K78" s="81"/>
    </row>
    <row r="79" spans="1:13" x14ac:dyDescent="0.2">
      <c r="A79" s="140" t="s">
        <v>68</v>
      </c>
      <c r="B79" s="114" t="s">
        <v>69</v>
      </c>
      <c r="C79" s="115">
        <v>16.07</v>
      </c>
      <c r="D79" s="115">
        <v>16.07</v>
      </c>
      <c r="E79" s="115">
        <v>16.07</v>
      </c>
      <c r="F79" s="108"/>
      <c r="G79" s="108"/>
      <c r="H79" s="108"/>
      <c r="I79" s="108"/>
      <c r="J79" s="81"/>
      <c r="K79" s="81"/>
    </row>
    <row r="80" spans="1:13" x14ac:dyDescent="0.2">
      <c r="A80" s="134"/>
      <c r="B80" s="114" t="s">
        <v>70</v>
      </c>
      <c r="C80" s="115">
        <v>9.84</v>
      </c>
      <c r="D80" s="115">
        <v>9.84</v>
      </c>
      <c r="E80" s="115">
        <v>9.84</v>
      </c>
      <c r="F80" s="108"/>
      <c r="G80" s="108"/>
      <c r="H80" s="108"/>
      <c r="I80" s="108"/>
      <c r="J80" s="81"/>
      <c r="K80" s="81"/>
    </row>
    <row r="81" spans="1:11" x14ac:dyDescent="0.2">
      <c r="A81" s="141"/>
      <c r="B81" s="114" t="s">
        <v>71</v>
      </c>
      <c r="C81" s="115">
        <v>5.99</v>
      </c>
      <c r="D81" s="115">
        <v>5.99</v>
      </c>
      <c r="E81" s="115">
        <v>5.99</v>
      </c>
      <c r="F81" s="108"/>
      <c r="G81" s="108"/>
      <c r="H81" s="108"/>
      <c r="I81" s="108"/>
      <c r="J81" s="81"/>
      <c r="K81" s="81"/>
    </row>
    <row r="82" spans="1:11" x14ac:dyDescent="0.2">
      <c r="A82" s="140" t="s">
        <v>72</v>
      </c>
      <c r="B82" s="114" t="s">
        <v>73</v>
      </c>
      <c r="C82" s="116">
        <v>0</v>
      </c>
      <c r="D82" s="116">
        <v>0</v>
      </c>
      <c r="E82" s="116">
        <v>0</v>
      </c>
      <c r="F82" s="108"/>
      <c r="G82" s="108"/>
      <c r="H82" s="108"/>
      <c r="I82" s="108"/>
      <c r="J82" s="81"/>
      <c r="K82" s="81"/>
    </row>
    <row r="83" spans="1:11" x14ac:dyDescent="0.2">
      <c r="A83" s="134"/>
      <c r="B83" s="114" t="s">
        <v>74</v>
      </c>
      <c r="C83" s="116">
        <v>0</v>
      </c>
      <c r="D83" s="116">
        <v>0</v>
      </c>
      <c r="E83" s="116">
        <v>0</v>
      </c>
      <c r="F83" s="108"/>
      <c r="G83" s="108"/>
      <c r="H83" s="108"/>
      <c r="I83" s="108"/>
      <c r="J83" s="81"/>
      <c r="K83" s="81"/>
    </row>
    <row r="84" spans="1:11" x14ac:dyDescent="0.2">
      <c r="A84" s="134"/>
      <c r="B84" s="114" t="s">
        <v>75</v>
      </c>
      <c r="C84" s="117">
        <f>SQRT(C82^2+C83^2)</f>
        <v>0</v>
      </c>
      <c r="D84" s="117">
        <f>SQRT(D82^2+D83^2)</f>
        <v>0</v>
      </c>
      <c r="E84" s="117">
        <f>SQRT(E82^2+E83^2)</f>
        <v>0</v>
      </c>
      <c r="F84" s="108"/>
      <c r="G84" s="108"/>
      <c r="H84" s="108"/>
      <c r="I84" s="108"/>
      <c r="J84" s="81"/>
      <c r="K84" s="81"/>
    </row>
    <row r="85" spans="1:11" x14ac:dyDescent="0.2">
      <c r="A85" s="134"/>
      <c r="B85" s="114" t="s">
        <v>76</v>
      </c>
      <c r="C85" s="118">
        <f>E10+135</f>
        <v>342.3</v>
      </c>
      <c r="D85" s="118">
        <f>E15+158</f>
        <v>502.7</v>
      </c>
      <c r="E85" s="118">
        <f>E24+166</f>
        <v>522.1</v>
      </c>
      <c r="F85" s="108"/>
      <c r="G85" s="108"/>
      <c r="H85" s="108"/>
      <c r="I85" s="108" t="s">
        <v>77</v>
      </c>
      <c r="J85" s="81"/>
      <c r="K85" s="119" t="s">
        <v>78</v>
      </c>
    </row>
    <row r="86" spans="1:11" x14ac:dyDescent="0.2">
      <c r="A86" s="134"/>
      <c r="B86" s="114" t="s">
        <v>79</v>
      </c>
      <c r="C86" s="118">
        <f>E44+83</f>
        <v>268.70000000000005</v>
      </c>
      <c r="D86" s="118">
        <f>E49+71</f>
        <v>279.20000000000005</v>
      </c>
      <c r="E86" s="118">
        <f>E58+80</f>
        <v>294.20000000000005</v>
      </c>
      <c r="F86" s="108"/>
      <c r="G86" s="108"/>
      <c r="H86" s="108"/>
      <c r="I86" s="108"/>
      <c r="J86" s="81"/>
      <c r="K86" s="81"/>
    </row>
    <row r="87" spans="1:11" x14ac:dyDescent="0.2">
      <c r="A87" s="134"/>
      <c r="B87" s="114" t="s">
        <v>80</v>
      </c>
      <c r="C87" s="117">
        <f>SQRT(C85^2+C86^2)</f>
        <v>435.16546278398522</v>
      </c>
      <c r="D87" s="117">
        <f>SQRT(D85^2+D86^2)</f>
        <v>575.03037311084711</v>
      </c>
      <c r="E87" s="117">
        <f>SQRT(E85^2+E86^2)</f>
        <v>599.2846151871413</v>
      </c>
      <c r="F87" s="108"/>
      <c r="G87" s="108"/>
      <c r="H87" s="108"/>
      <c r="I87" s="81"/>
      <c r="J87" s="81" t="s">
        <v>81</v>
      </c>
      <c r="K87" s="81" t="s">
        <v>82</v>
      </c>
    </row>
    <row r="88" spans="1:11" x14ac:dyDescent="0.2">
      <c r="A88" s="141"/>
      <c r="B88" s="114" t="s">
        <v>83</v>
      </c>
      <c r="C88" s="117">
        <f>SQRT((C82+C85)^2+(C83+C86)^2)</f>
        <v>435.16546278398522</v>
      </c>
      <c r="D88" s="117">
        <f>SQRT((D82+D85)^2+(D83+D86)^2)</f>
        <v>575.03037311084711</v>
      </c>
      <c r="E88" s="117">
        <f>SQRT((E82+E85)^2+(E83+E86)^2)</f>
        <v>599.2846151871413</v>
      </c>
      <c r="F88" s="108"/>
      <c r="G88" s="108"/>
      <c r="H88" s="108"/>
      <c r="I88" s="81">
        <v>4</v>
      </c>
      <c r="J88" s="120">
        <f>(C85+C82)/1000</f>
        <v>0.34229999999999999</v>
      </c>
      <c r="K88" s="120">
        <f>(C86+C83)/1000</f>
        <v>0.26870000000000005</v>
      </c>
    </row>
    <row r="89" spans="1:11" x14ac:dyDescent="0.2">
      <c r="A89" s="131" t="s">
        <v>84</v>
      </c>
      <c r="B89" s="114" t="s">
        <v>85</v>
      </c>
      <c r="C89" s="117">
        <f>C84/C73</f>
        <v>0</v>
      </c>
      <c r="D89" s="117">
        <f>D84/D73</f>
        <v>0</v>
      </c>
      <c r="E89" s="117">
        <f>E84/E73</f>
        <v>0</v>
      </c>
      <c r="F89" s="108"/>
      <c r="G89" s="108"/>
      <c r="H89" s="108"/>
      <c r="I89" s="81">
        <v>9</v>
      </c>
      <c r="J89" s="120">
        <f>(D85+D82)/1000</f>
        <v>0.50270000000000004</v>
      </c>
      <c r="K89" s="120">
        <f>(D86+D83)/1000</f>
        <v>0.27920000000000006</v>
      </c>
    </row>
    <row r="90" spans="1:11" x14ac:dyDescent="0.2">
      <c r="A90" s="131"/>
      <c r="B90" s="114" t="s">
        <v>86</v>
      </c>
      <c r="C90" s="117">
        <f>C87/C73</f>
        <v>4.3516546278398523E-2</v>
      </c>
      <c r="D90" s="117">
        <f>D87/D73</f>
        <v>5.7503037311084713E-2</v>
      </c>
      <c r="E90" s="117">
        <f>E87/E73</f>
        <v>5.992846151871413E-2</v>
      </c>
      <c r="F90" s="108"/>
      <c r="G90" s="108"/>
      <c r="H90" s="108"/>
      <c r="I90" s="81">
        <v>18</v>
      </c>
      <c r="J90" s="120">
        <f>(E85+E82)/1000</f>
        <v>0.52210000000000001</v>
      </c>
      <c r="K90" s="120">
        <f>(E86+E83)/1000</f>
        <v>0.29420000000000007</v>
      </c>
    </row>
    <row r="91" spans="1:11" ht="13.5" thickBot="1" x14ac:dyDescent="0.25">
      <c r="A91" s="132"/>
      <c r="B91" s="121" t="s">
        <v>87</v>
      </c>
      <c r="C91" s="122">
        <f>C88/C73</f>
        <v>4.3516546278398523E-2</v>
      </c>
      <c r="D91" s="122">
        <f>D88/D73</f>
        <v>5.7503037311084713E-2</v>
      </c>
      <c r="E91" s="122">
        <f>E88/E73</f>
        <v>5.992846151871413E-2</v>
      </c>
      <c r="F91" s="123"/>
      <c r="G91" s="123"/>
      <c r="H91" s="108"/>
      <c r="I91" s="108"/>
      <c r="J91" s="81"/>
      <c r="K91" s="81"/>
    </row>
    <row r="92" spans="1:11" ht="38.25" x14ac:dyDescent="0.2">
      <c r="A92" s="124" t="s">
        <v>88</v>
      </c>
      <c r="B92" s="125" t="s">
        <v>89</v>
      </c>
      <c r="C92" s="126">
        <f>C74+C97*C91^2+C98*C90^2+C99*C89^2</f>
        <v>18.891269259080001</v>
      </c>
      <c r="D92" s="126">
        <f>D74+D97*D91^2+D98*D90^2+D99*D89^2</f>
        <v>18.996672307779999</v>
      </c>
      <c r="E92" s="126">
        <f>E74+E97*E91^2+E98*E90^2+E99*E89^2</f>
        <v>19.017919969299999</v>
      </c>
      <c r="F92" s="127"/>
      <c r="G92" s="127"/>
      <c r="H92" s="108"/>
      <c r="I92" s="108"/>
      <c r="J92" s="81"/>
      <c r="K92" s="81"/>
    </row>
    <row r="93" spans="1:11" ht="51.75" thickBot="1" x14ac:dyDescent="0.25">
      <c r="A93" s="128" t="s">
        <v>90</v>
      </c>
      <c r="B93" s="121" t="s">
        <v>91</v>
      </c>
      <c r="C93" s="129">
        <f>(C94*C91^2+C95*C90^2+C96*C89^2+C78)/100*C73</f>
        <v>63.863390763200002</v>
      </c>
      <c r="D93" s="129">
        <f>(D94*D91^2+D95*D90^2+D96*D89^2+D78)/100*D73</f>
        <v>65.2536937112</v>
      </c>
      <c r="E93" s="129">
        <f>(E94*E91^2+E95*E90^2+E96*E89^2+E78)/100*E73</f>
        <v>65.533957771999994</v>
      </c>
      <c r="F93" s="127"/>
      <c r="G93" s="127"/>
      <c r="H93" s="108"/>
      <c r="I93" s="108"/>
      <c r="J93" s="81"/>
      <c r="K93" s="81"/>
    </row>
    <row r="94" spans="1:11" x14ac:dyDescent="0.2">
      <c r="A94" s="133" t="s">
        <v>68</v>
      </c>
      <c r="B94" s="110" t="s">
        <v>92</v>
      </c>
      <c r="C94" s="111">
        <f>(C79+C80-C81)/2</f>
        <v>9.9600000000000009</v>
      </c>
      <c r="D94" s="111">
        <f>(D79+D80-D81)/2</f>
        <v>9.9600000000000009</v>
      </c>
      <c r="E94" s="111">
        <f>(E79+E80-E81)/2</f>
        <v>9.9600000000000009</v>
      </c>
      <c r="F94" s="127"/>
      <c r="G94" s="127"/>
      <c r="H94" s="108"/>
      <c r="I94" s="108"/>
      <c r="J94" s="81"/>
      <c r="K94" s="81"/>
    </row>
    <row r="95" spans="1:11" x14ac:dyDescent="0.2">
      <c r="A95" s="134"/>
      <c r="B95" s="114" t="s">
        <v>93</v>
      </c>
      <c r="C95" s="115">
        <f>(C80+C81-C79)/2</f>
        <v>-0.12000000000000011</v>
      </c>
      <c r="D95" s="115">
        <f>(D80+D81-D79)/2</f>
        <v>-0.12000000000000011</v>
      </c>
      <c r="E95" s="115">
        <f>(E80+E81-E79)/2</f>
        <v>-0.12000000000000011</v>
      </c>
      <c r="F95" s="108"/>
      <c r="G95" s="108"/>
      <c r="H95" s="108"/>
      <c r="I95" s="108"/>
      <c r="J95" s="81"/>
      <c r="K95" s="81"/>
    </row>
    <row r="96" spans="1:11" ht="13.5" thickBot="1" x14ac:dyDescent="0.25">
      <c r="A96" s="135"/>
      <c r="B96" s="121" t="s">
        <v>94</v>
      </c>
      <c r="C96" s="130">
        <f>(C79+C81-C80)/2</f>
        <v>6.1100000000000012</v>
      </c>
      <c r="D96" s="130">
        <f>(D79+D81-D80)/2</f>
        <v>6.1100000000000012</v>
      </c>
      <c r="E96" s="130">
        <f>(E79+E81-E80)/2</f>
        <v>6.1100000000000012</v>
      </c>
      <c r="F96" s="108"/>
      <c r="G96" s="108"/>
      <c r="H96" s="108"/>
      <c r="I96" s="108"/>
      <c r="J96" s="81"/>
      <c r="K96" s="81"/>
    </row>
    <row r="97" spans="1:11" x14ac:dyDescent="0.2">
      <c r="A97" s="133" t="s">
        <v>95</v>
      </c>
      <c r="B97" s="110" t="s">
        <v>96</v>
      </c>
      <c r="C97" s="111">
        <f>(C75+C76-C77)/2</f>
        <v>40.340000000000003</v>
      </c>
      <c r="D97" s="111">
        <f>(D75+D76-D77)/2</f>
        <v>40.340000000000003</v>
      </c>
      <c r="E97" s="111">
        <f>(E75+E76-E77)/2</f>
        <v>40.340000000000003</v>
      </c>
      <c r="F97" s="108"/>
      <c r="G97" s="108"/>
      <c r="H97" s="108"/>
      <c r="I97" s="108"/>
      <c r="J97" s="81"/>
      <c r="K97" s="81"/>
    </row>
    <row r="98" spans="1:11" x14ac:dyDescent="0.2">
      <c r="A98" s="134"/>
      <c r="B98" s="114" t="s">
        <v>97</v>
      </c>
      <c r="C98" s="115">
        <f>(C76+C77-C75)/2</f>
        <v>34.26</v>
      </c>
      <c r="D98" s="115">
        <f>(D76+D77-D75)/2</f>
        <v>34.26</v>
      </c>
      <c r="E98" s="115">
        <f>(E76+E77-E75)/2</f>
        <v>34.26</v>
      </c>
      <c r="F98" s="108"/>
      <c r="G98" s="108"/>
      <c r="H98" s="108"/>
      <c r="I98" s="108"/>
      <c r="J98" s="81"/>
      <c r="K98" s="81"/>
    </row>
    <row r="99" spans="1:11" ht="13.5" thickBot="1" x14ac:dyDescent="0.25">
      <c r="A99" s="135"/>
      <c r="B99" s="121" t="s">
        <v>98</v>
      </c>
      <c r="C99" s="130">
        <f>(C75+C77-C76)/2</f>
        <v>25.490000000000002</v>
      </c>
      <c r="D99" s="130">
        <f>(D75+D77-D76)/2</f>
        <v>25.490000000000002</v>
      </c>
      <c r="E99" s="130">
        <f>(E75+E77-E76)/2</f>
        <v>25.490000000000002</v>
      </c>
      <c r="F99" s="108"/>
      <c r="G99" s="108"/>
      <c r="H99" s="108"/>
      <c r="I99" s="108"/>
      <c r="J99" s="81"/>
      <c r="K99" s="81"/>
    </row>
  </sheetData>
  <mergeCells count="9">
    <mergeCell ref="A89:A91"/>
    <mergeCell ref="A94:A96"/>
    <mergeCell ref="A97:A99"/>
    <mergeCell ref="A70:I70"/>
    <mergeCell ref="A71:C71"/>
    <mergeCell ref="A72:B72"/>
    <mergeCell ref="A75:A77"/>
    <mergeCell ref="A79:A81"/>
    <mergeCell ref="A82:A88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2021-01-17T15:07:52Z</dcterms:modified>
</cp:coreProperties>
</file>