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80" yWindow="15" windowWidth="11655" windowHeight="11430"/>
  </bookViews>
  <sheets>
    <sheet name="напряжения" sheetId="4" r:id="rId1"/>
    <sheet name="ввода ПС" sheetId="2" r:id="rId2"/>
    <sheet name="ВЛ-6 кВ" sheetId="5" r:id="rId3"/>
    <sheet name="ВЛ-35 кВ" sheetId="6" r:id="rId4"/>
    <sheet name="ВЛ-110 кВ" sheetId="7" r:id="rId5"/>
    <sheet name="Лист1" sheetId="8" r:id="rId6"/>
  </sheets>
  <definedNames>
    <definedName name="_xlnm.Print_Titles" localSheetId="2">'ВЛ-6 кВ'!$A:$A</definedName>
    <definedName name="_xlnm.Print_Area" localSheetId="2">'ВЛ-6 кВ'!$A$1:$CH$38</definedName>
  </definedNames>
  <calcPr calcId="145621"/>
</workbook>
</file>

<file path=xl/calcChain.xml><?xml version="1.0" encoding="utf-8"?>
<calcChain xmlns="http://schemas.openxmlformats.org/spreadsheetml/2006/main">
  <c r="M9" i="2" l="1"/>
  <c r="M10" i="2"/>
  <c r="M11" i="2"/>
  <c r="M12" i="2"/>
  <c r="M13" i="2"/>
  <c r="M14" i="2"/>
  <c r="M15" i="2"/>
  <c r="M16" i="2"/>
  <c r="M17" i="2"/>
  <c r="M18" i="2"/>
  <c r="M19" i="2"/>
  <c r="M20" i="2"/>
  <c r="M21" i="2"/>
  <c r="M22" i="2"/>
  <c r="M23" i="2"/>
  <c r="M24" i="2"/>
  <c r="M25" i="2"/>
  <c r="M26" i="2"/>
  <c r="M27" i="2"/>
  <c r="M28" i="2"/>
  <c r="M29" i="2"/>
  <c r="M30" i="2"/>
  <c r="M31" i="2"/>
  <c r="M8" i="2"/>
  <c r="L9" i="2"/>
  <c r="L10" i="2"/>
  <c r="L11" i="2"/>
  <c r="L12" i="2"/>
  <c r="L13" i="2"/>
  <c r="L14" i="2"/>
  <c r="L15" i="2"/>
  <c r="L16" i="2"/>
  <c r="L17" i="2"/>
  <c r="L18" i="2"/>
  <c r="L19" i="2"/>
  <c r="L20" i="2"/>
  <c r="L21" i="2"/>
  <c r="L22" i="2"/>
  <c r="L23" i="2"/>
  <c r="L24" i="2"/>
  <c r="L25" i="2"/>
  <c r="L26" i="2"/>
  <c r="L27" i="2"/>
  <c r="L28" i="2"/>
  <c r="L29" i="2"/>
  <c r="L30" i="2"/>
  <c r="L31" i="2"/>
  <c r="L8" i="2"/>
  <c r="C9" i="2"/>
  <c r="C10" i="2"/>
  <c r="C11" i="2"/>
  <c r="C12" i="2"/>
  <c r="C13" i="2"/>
  <c r="C14" i="2"/>
  <c r="C15" i="2"/>
  <c r="C16" i="2"/>
  <c r="C17" i="2"/>
  <c r="C18" i="2"/>
  <c r="C19" i="2"/>
  <c r="C20" i="2"/>
  <c r="C21" i="2"/>
  <c r="C22" i="2"/>
  <c r="C23" i="2"/>
  <c r="C24" i="2"/>
  <c r="C25" i="2"/>
  <c r="C26" i="2"/>
  <c r="C27" i="2"/>
  <c r="C28" i="2"/>
  <c r="C29" i="2"/>
  <c r="C30" i="2"/>
  <c r="C31" i="2"/>
  <c r="C8" i="2"/>
  <c r="B9" i="2"/>
  <c r="B10" i="2"/>
  <c r="B11" i="2"/>
  <c r="B12" i="2"/>
  <c r="B13" i="2"/>
  <c r="B14" i="2"/>
  <c r="B15" i="2"/>
  <c r="B16" i="2"/>
  <c r="B17" i="2"/>
  <c r="B18" i="2"/>
  <c r="B19" i="2"/>
  <c r="B20" i="2"/>
  <c r="B21" i="2"/>
  <c r="B22" i="2"/>
  <c r="B23" i="2"/>
  <c r="B24" i="2"/>
  <c r="B25" i="2"/>
  <c r="B26" i="2"/>
  <c r="B27" i="2"/>
  <c r="B28" i="2"/>
  <c r="B29" i="2"/>
  <c r="B30" i="2"/>
  <c r="B31" i="2"/>
  <c r="B8" i="2"/>
  <c r="AG10" i="7"/>
  <c r="CD32" i="5" l="1"/>
  <c r="CD31" i="5"/>
  <c r="CD30" i="5"/>
  <c r="CD29" i="5"/>
  <c r="CD28" i="5"/>
  <c r="CD27" i="5"/>
  <c r="CD26" i="5"/>
  <c r="CD25" i="5"/>
  <c r="CD24" i="5"/>
  <c r="CD23" i="5"/>
  <c r="CD22" i="5"/>
  <c r="CD21" i="5"/>
  <c r="CD20" i="5"/>
  <c r="CD19" i="5"/>
  <c r="CD18" i="5"/>
  <c r="CD17" i="5"/>
  <c r="CD16" i="5"/>
  <c r="CD15" i="5"/>
  <c r="CD14" i="5"/>
  <c r="CD13" i="5"/>
  <c r="CD12" i="5"/>
  <c r="CD11" i="5"/>
  <c r="CD10" i="5"/>
  <c r="CD9" i="5"/>
  <c r="BY32" i="5"/>
  <c r="BY31" i="5"/>
  <c r="BY30" i="5"/>
  <c r="BY29" i="5"/>
  <c r="BY28" i="5"/>
  <c r="BY27" i="5"/>
  <c r="BY26" i="5"/>
  <c r="BY25" i="5"/>
  <c r="BY24" i="5"/>
  <c r="BY23" i="5"/>
  <c r="BY22" i="5"/>
  <c r="BY21" i="5"/>
  <c r="BY20" i="5"/>
  <c r="BY19" i="5"/>
  <c r="BY18" i="5"/>
  <c r="BY17" i="5"/>
  <c r="BY16" i="5"/>
  <c r="BY15" i="5"/>
  <c r="BY14" i="5"/>
  <c r="BY13" i="5"/>
  <c r="BY12" i="5"/>
  <c r="BY11" i="5"/>
  <c r="BY10" i="5"/>
  <c r="BY9" i="5"/>
  <c r="BT32" i="5"/>
  <c r="BT31" i="5"/>
  <c r="BT30" i="5"/>
  <c r="BT29" i="5"/>
  <c r="BT28" i="5"/>
  <c r="BT27" i="5"/>
  <c r="BT26" i="5"/>
  <c r="BT25" i="5"/>
  <c r="BT24" i="5"/>
  <c r="BT23" i="5"/>
  <c r="BT22" i="5"/>
  <c r="BT21" i="5"/>
  <c r="BT20" i="5"/>
  <c r="BT19" i="5"/>
  <c r="BT18" i="5"/>
  <c r="BT17" i="5"/>
  <c r="BT16" i="5"/>
  <c r="BT15" i="5"/>
  <c r="BT14" i="5"/>
  <c r="BT13" i="5"/>
  <c r="BT12" i="5"/>
  <c r="BT11" i="5"/>
  <c r="BT10" i="5"/>
  <c r="BT9" i="5"/>
  <c r="BO32" i="5"/>
  <c r="BO31" i="5"/>
  <c r="BO30" i="5"/>
  <c r="BO29" i="5"/>
  <c r="BO28" i="5"/>
  <c r="BO27" i="5"/>
  <c r="BO26" i="5"/>
  <c r="BO25" i="5"/>
  <c r="BO24" i="5"/>
  <c r="BO23" i="5"/>
  <c r="BO22" i="5"/>
  <c r="BO21" i="5"/>
  <c r="BO20" i="5"/>
  <c r="BO19" i="5"/>
  <c r="BO18" i="5"/>
  <c r="BO17" i="5"/>
  <c r="BO16" i="5"/>
  <c r="BO15" i="5"/>
  <c r="BO14" i="5"/>
  <c r="BO13" i="5"/>
  <c r="BO12" i="5"/>
  <c r="BO11" i="5"/>
  <c r="BO10" i="5"/>
  <c r="BO9" i="5"/>
  <c r="BJ32" i="5"/>
  <c r="BJ31" i="5"/>
  <c r="BJ30" i="5"/>
  <c r="BJ29" i="5"/>
  <c r="BJ28" i="5"/>
  <c r="BJ27" i="5"/>
  <c r="BJ26" i="5"/>
  <c r="BJ25" i="5"/>
  <c r="BJ24" i="5"/>
  <c r="BJ23" i="5"/>
  <c r="BJ22" i="5"/>
  <c r="BJ21" i="5"/>
  <c r="BJ20" i="5"/>
  <c r="BJ19" i="5"/>
  <c r="BJ18" i="5"/>
  <c r="BJ17" i="5"/>
  <c r="BJ16" i="5"/>
  <c r="BJ15" i="5"/>
  <c r="BJ14" i="5"/>
  <c r="BJ13" i="5"/>
  <c r="BJ12" i="5"/>
  <c r="BJ11" i="5"/>
  <c r="BJ10" i="5"/>
  <c r="BJ9" i="5"/>
  <c r="BE32" i="5"/>
  <c r="BE31" i="5"/>
  <c r="BE30" i="5"/>
  <c r="BE29" i="5"/>
  <c r="BE28" i="5"/>
  <c r="BE27" i="5"/>
  <c r="BE26" i="5"/>
  <c r="BE25" i="5"/>
  <c r="BE24" i="5"/>
  <c r="BE23" i="5"/>
  <c r="BE22" i="5"/>
  <c r="BE21" i="5"/>
  <c r="BE20" i="5"/>
  <c r="BE19" i="5"/>
  <c r="BE18" i="5"/>
  <c r="BE17" i="5"/>
  <c r="BE16" i="5"/>
  <c r="BE15" i="5"/>
  <c r="BE14" i="5"/>
  <c r="BE13" i="5"/>
  <c r="BE12" i="5"/>
  <c r="BE11" i="5"/>
  <c r="BE10" i="5"/>
  <c r="BE9" i="5"/>
  <c r="AZ32" i="5"/>
  <c r="AZ31" i="5"/>
  <c r="AZ30" i="5"/>
  <c r="AZ29" i="5"/>
  <c r="AZ28" i="5"/>
  <c r="AZ27" i="5"/>
  <c r="AZ26" i="5"/>
  <c r="AZ25" i="5"/>
  <c r="AZ24" i="5"/>
  <c r="AZ23" i="5"/>
  <c r="AZ22" i="5"/>
  <c r="AZ21" i="5"/>
  <c r="AZ20" i="5"/>
  <c r="AZ19" i="5"/>
  <c r="AZ18" i="5"/>
  <c r="AZ17" i="5"/>
  <c r="AZ16" i="5"/>
  <c r="AZ15" i="5"/>
  <c r="AZ14" i="5"/>
  <c r="AZ13" i="5"/>
  <c r="AZ12" i="5"/>
  <c r="AZ11" i="5"/>
  <c r="AZ10" i="5"/>
  <c r="AZ9" i="5"/>
  <c r="AU32" i="5"/>
  <c r="AU31" i="5"/>
  <c r="AU30" i="5"/>
  <c r="AU29" i="5"/>
  <c r="AU28" i="5"/>
  <c r="AU27" i="5"/>
  <c r="AU26" i="5"/>
  <c r="AU25" i="5"/>
  <c r="AU24" i="5"/>
  <c r="AU23" i="5"/>
  <c r="AU22" i="5"/>
  <c r="AU21" i="5"/>
  <c r="AU20" i="5"/>
  <c r="AU19" i="5"/>
  <c r="AU18" i="5"/>
  <c r="AU17" i="5"/>
  <c r="AU16" i="5"/>
  <c r="AU15" i="5"/>
  <c r="AU14" i="5"/>
  <c r="AU13" i="5"/>
  <c r="AU12" i="5"/>
  <c r="AU11" i="5"/>
  <c r="AU10" i="5"/>
  <c r="AU9" i="5"/>
  <c r="AP32" i="5"/>
  <c r="AP31" i="5"/>
  <c r="AP30" i="5"/>
  <c r="AP29" i="5"/>
  <c r="AP28" i="5"/>
  <c r="AP27" i="5"/>
  <c r="AP26" i="5"/>
  <c r="AP25" i="5"/>
  <c r="AP24" i="5"/>
  <c r="AP23" i="5"/>
  <c r="AP22" i="5"/>
  <c r="AP21" i="5"/>
  <c r="AP20" i="5"/>
  <c r="AP19" i="5"/>
  <c r="AP18" i="5"/>
  <c r="AP17" i="5"/>
  <c r="AP16" i="5"/>
  <c r="AP15" i="5"/>
  <c r="AP14" i="5"/>
  <c r="AP13" i="5"/>
  <c r="AP12" i="5"/>
  <c r="AP11" i="5"/>
  <c r="AP10" i="5"/>
  <c r="AP9" i="5"/>
  <c r="AK32" i="5"/>
  <c r="AK31" i="5"/>
  <c r="AK30" i="5"/>
  <c r="AK29" i="5"/>
  <c r="AK28" i="5"/>
  <c r="AK27" i="5"/>
  <c r="AK26" i="5"/>
  <c r="AK25" i="5"/>
  <c r="AK24" i="5"/>
  <c r="AK23" i="5"/>
  <c r="AK22" i="5"/>
  <c r="AK21" i="5"/>
  <c r="AK20" i="5"/>
  <c r="AK19" i="5"/>
  <c r="AK18" i="5"/>
  <c r="AK17" i="5"/>
  <c r="AK16" i="5"/>
  <c r="AK15" i="5"/>
  <c r="AK14" i="5"/>
  <c r="AK13" i="5"/>
  <c r="AK12" i="5"/>
  <c r="AK11" i="5"/>
  <c r="AK10" i="5"/>
  <c r="AK9" i="5"/>
  <c r="AF32" i="5"/>
  <c r="AF31" i="5"/>
  <c r="AF30" i="5"/>
  <c r="AF29" i="5"/>
  <c r="AF28" i="5"/>
  <c r="AF27" i="5"/>
  <c r="AF26" i="5"/>
  <c r="AF25" i="5"/>
  <c r="AF24" i="5"/>
  <c r="AF23" i="5"/>
  <c r="AF22" i="5"/>
  <c r="AF21" i="5"/>
  <c r="AF20" i="5"/>
  <c r="AF19" i="5"/>
  <c r="AF18" i="5"/>
  <c r="AF17" i="5"/>
  <c r="AF16" i="5"/>
  <c r="AF15" i="5"/>
  <c r="AF14" i="5"/>
  <c r="AF13" i="5"/>
  <c r="AF12" i="5"/>
  <c r="AF11" i="5"/>
  <c r="AF10" i="5"/>
  <c r="AF9" i="5"/>
  <c r="AA32" i="5"/>
  <c r="AA31" i="5"/>
  <c r="AA30" i="5"/>
  <c r="AA29" i="5"/>
  <c r="AA28" i="5"/>
  <c r="AA27" i="5"/>
  <c r="AA26" i="5"/>
  <c r="AA25" i="5"/>
  <c r="AA24" i="5"/>
  <c r="AA23" i="5"/>
  <c r="AA22" i="5"/>
  <c r="AA21" i="5"/>
  <c r="AA20" i="5"/>
  <c r="AA19" i="5"/>
  <c r="AA18" i="5"/>
  <c r="AA17" i="5"/>
  <c r="AA16" i="5"/>
  <c r="AA15" i="5"/>
  <c r="AA14" i="5"/>
  <c r="AA13" i="5"/>
  <c r="AA12" i="5"/>
  <c r="AA11" i="5"/>
  <c r="AA10" i="5"/>
  <c r="AA9" i="5"/>
  <c r="V32" i="5"/>
  <c r="V31" i="5"/>
  <c r="V30" i="5"/>
  <c r="V29" i="5"/>
  <c r="V28" i="5"/>
  <c r="V27" i="5"/>
  <c r="V26" i="5"/>
  <c r="V25" i="5"/>
  <c r="V24" i="5"/>
  <c r="V23" i="5"/>
  <c r="V22" i="5"/>
  <c r="V21" i="5"/>
  <c r="V20" i="5"/>
  <c r="V19" i="5"/>
  <c r="V18" i="5"/>
  <c r="V17" i="5"/>
  <c r="V16" i="5"/>
  <c r="V15" i="5"/>
  <c r="V14" i="5"/>
  <c r="V13" i="5"/>
  <c r="V12" i="5"/>
  <c r="V11" i="5"/>
  <c r="V10" i="5"/>
  <c r="V9" i="5"/>
  <c r="Q32" i="5"/>
  <c r="Q31" i="5"/>
  <c r="Q30" i="5"/>
  <c r="Q29" i="5"/>
  <c r="Q28" i="5"/>
  <c r="Q27" i="5"/>
  <c r="Q26" i="5"/>
  <c r="Q25" i="5"/>
  <c r="Q24" i="5"/>
  <c r="Q23" i="5"/>
  <c r="Q22" i="5"/>
  <c r="Q21" i="5"/>
  <c r="Q20" i="5"/>
  <c r="Q19" i="5"/>
  <c r="Q18" i="5"/>
  <c r="Q17" i="5"/>
  <c r="Q16" i="5"/>
  <c r="Q15" i="5"/>
  <c r="Q14" i="5"/>
  <c r="Q13" i="5"/>
  <c r="Q12" i="5"/>
  <c r="Q11" i="5"/>
  <c r="Q10" i="5"/>
  <c r="Q9" i="5"/>
  <c r="L32" i="5"/>
  <c r="L31" i="5"/>
  <c r="L30" i="5"/>
  <c r="L29" i="5"/>
  <c r="L28" i="5"/>
  <c r="L27" i="5"/>
  <c r="L26" i="5"/>
  <c r="L25" i="5"/>
  <c r="L24" i="5"/>
  <c r="L23" i="5"/>
  <c r="L22" i="5"/>
  <c r="L21" i="5"/>
  <c r="L20" i="5"/>
  <c r="L19" i="5"/>
  <c r="L18" i="5"/>
  <c r="L17" i="5"/>
  <c r="L16" i="5"/>
  <c r="L15" i="5"/>
  <c r="L14" i="5"/>
  <c r="L13" i="5"/>
  <c r="L12" i="5"/>
  <c r="L11" i="5"/>
  <c r="L10" i="5"/>
  <c r="L9" i="5"/>
  <c r="G32" i="5"/>
  <c r="G31" i="5"/>
  <c r="G30" i="5"/>
  <c r="G29" i="5"/>
  <c r="G28" i="5"/>
  <c r="G27" i="5"/>
  <c r="G26" i="5"/>
  <c r="G25" i="5"/>
  <c r="G24" i="5"/>
  <c r="G23" i="5"/>
  <c r="G22" i="5"/>
  <c r="G21" i="5"/>
  <c r="G20" i="5"/>
  <c r="G19" i="5"/>
  <c r="G18" i="5"/>
  <c r="G17" i="5"/>
  <c r="G16" i="5"/>
  <c r="G15" i="5"/>
  <c r="G14" i="5"/>
  <c r="G13" i="5"/>
  <c r="G12" i="5"/>
  <c r="G11" i="5"/>
  <c r="G10" i="5"/>
  <c r="G9" i="5"/>
  <c r="B10" i="5"/>
  <c r="B11" i="5"/>
  <c r="B12" i="5"/>
  <c r="B13" i="5"/>
  <c r="B14" i="5"/>
  <c r="B15" i="5"/>
  <c r="B16" i="5"/>
  <c r="B17" i="5"/>
  <c r="B18" i="5"/>
  <c r="B19" i="5"/>
  <c r="B20" i="5"/>
  <c r="B21" i="5"/>
  <c r="B22" i="5"/>
  <c r="B23" i="5"/>
  <c r="B24" i="5"/>
  <c r="B25" i="5"/>
  <c r="B26" i="5"/>
  <c r="B27" i="5"/>
  <c r="B28" i="5"/>
  <c r="B29" i="5"/>
  <c r="B30" i="5"/>
  <c r="B31" i="5"/>
  <c r="B32" i="5"/>
  <c r="AK33" i="7" l="1"/>
  <c r="AK32" i="7"/>
  <c r="AK31" i="7"/>
  <c r="AK30" i="7"/>
  <c r="AK29" i="7"/>
  <c r="AK28" i="7"/>
  <c r="AK27" i="7"/>
  <c r="AK26" i="7"/>
  <c r="AK25" i="7"/>
  <c r="AK24" i="7"/>
  <c r="AK23" i="7"/>
  <c r="AK22" i="7"/>
  <c r="AK21" i="7"/>
  <c r="AK20" i="7"/>
  <c r="AK19" i="7"/>
  <c r="AK18" i="7"/>
  <c r="AK17" i="7"/>
  <c r="AK16" i="7"/>
  <c r="AK15" i="7"/>
  <c r="AK14" i="7"/>
  <c r="AK13" i="7"/>
  <c r="AK12" i="7"/>
  <c r="AK11" i="7"/>
  <c r="AK10" i="7"/>
  <c r="Z33" i="7"/>
  <c r="Z32" i="7"/>
  <c r="Z31" i="7"/>
  <c r="Z30" i="7"/>
  <c r="Z29" i="7"/>
  <c r="Z28" i="7"/>
  <c r="Z27" i="7"/>
  <c r="Z26" i="7"/>
  <c r="Z25" i="7"/>
  <c r="Z24" i="7"/>
  <c r="Z23" i="7"/>
  <c r="Z22" i="7"/>
  <c r="Z21" i="7"/>
  <c r="Z20" i="7"/>
  <c r="Z19" i="7"/>
  <c r="Z18" i="7"/>
  <c r="Z17" i="7"/>
  <c r="Z16" i="7"/>
  <c r="Z15" i="7"/>
  <c r="Z14" i="7"/>
  <c r="Z13" i="7"/>
  <c r="Z12" i="7"/>
  <c r="Z11" i="7"/>
  <c r="Z10" i="7"/>
  <c r="O33" i="7"/>
  <c r="O32" i="7"/>
  <c r="O31" i="7"/>
  <c r="O30" i="7"/>
  <c r="O29" i="7"/>
  <c r="O28" i="7"/>
  <c r="O27" i="7"/>
  <c r="O26" i="7"/>
  <c r="O25" i="7"/>
  <c r="O24" i="7"/>
  <c r="O23" i="7"/>
  <c r="O22" i="7"/>
  <c r="O21" i="7"/>
  <c r="O20" i="7"/>
  <c r="O19" i="7"/>
  <c r="O18" i="7"/>
  <c r="O17" i="7"/>
  <c r="O16" i="7"/>
  <c r="O15" i="7"/>
  <c r="O14" i="7"/>
  <c r="O13" i="7"/>
  <c r="O12" i="7"/>
  <c r="O11" i="7"/>
  <c r="O10" i="7"/>
  <c r="D33" i="7"/>
  <c r="D11" i="7"/>
  <c r="D12" i="7"/>
  <c r="D13" i="7"/>
  <c r="D14" i="7"/>
  <c r="D15" i="7"/>
  <c r="D16" i="7"/>
  <c r="D17" i="7"/>
  <c r="D18" i="7"/>
  <c r="D19" i="7"/>
  <c r="D20" i="7"/>
  <c r="D21" i="7"/>
  <c r="D22" i="7"/>
  <c r="D23" i="7"/>
  <c r="D24" i="7"/>
  <c r="D25" i="7"/>
  <c r="D26" i="7"/>
  <c r="D27" i="7"/>
  <c r="D28" i="7"/>
  <c r="D29" i="7"/>
  <c r="D30" i="7"/>
  <c r="D31" i="7"/>
  <c r="D32" i="7"/>
  <c r="D10" i="7"/>
  <c r="AJ33" i="7"/>
  <c r="AJ32" i="7"/>
  <c r="AJ31" i="7"/>
  <c r="AJ30" i="7"/>
  <c r="AJ29" i="7"/>
  <c r="AJ28" i="7"/>
  <c r="AJ27" i="7"/>
  <c r="AJ26" i="7"/>
  <c r="AJ25" i="7"/>
  <c r="AJ24" i="7"/>
  <c r="AJ23" i="7"/>
  <c r="AJ22" i="7"/>
  <c r="AJ21" i="7"/>
  <c r="AJ20" i="7"/>
  <c r="AJ19" i="7"/>
  <c r="AJ18" i="7"/>
  <c r="AJ17" i="7"/>
  <c r="AJ16" i="7"/>
  <c r="AJ15" i="7"/>
  <c r="AJ14" i="7"/>
  <c r="AJ13" i="7"/>
  <c r="AJ12" i="7"/>
  <c r="AJ11" i="7"/>
  <c r="AJ10" i="7"/>
  <c r="Y33" i="7"/>
  <c r="Y32" i="7"/>
  <c r="Y31" i="7"/>
  <c r="Y30" i="7"/>
  <c r="Y29" i="7"/>
  <c r="Y28" i="7"/>
  <c r="Y27" i="7"/>
  <c r="Y26" i="7"/>
  <c r="Y25" i="7"/>
  <c r="Y24" i="7"/>
  <c r="Y23" i="7"/>
  <c r="Y22" i="7"/>
  <c r="Y21" i="7"/>
  <c r="Y20" i="7"/>
  <c r="Y19" i="7"/>
  <c r="Y18" i="7"/>
  <c r="Y17" i="7"/>
  <c r="Y16" i="7"/>
  <c r="Y15" i="7"/>
  <c r="Y14" i="7"/>
  <c r="Y13" i="7"/>
  <c r="Y12" i="7"/>
  <c r="Y11" i="7"/>
  <c r="Y10" i="7"/>
  <c r="N33" i="7"/>
  <c r="N32" i="7"/>
  <c r="N31" i="7"/>
  <c r="N30" i="7"/>
  <c r="N29" i="7"/>
  <c r="N28" i="7"/>
  <c r="N27" i="7"/>
  <c r="N26" i="7"/>
  <c r="N25" i="7"/>
  <c r="N24" i="7"/>
  <c r="N23" i="7"/>
  <c r="N22" i="7"/>
  <c r="N21" i="7"/>
  <c r="N20" i="7"/>
  <c r="N19" i="7"/>
  <c r="N18" i="7"/>
  <c r="N17" i="7"/>
  <c r="N16" i="7"/>
  <c r="N15" i="7"/>
  <c r="N14" i="7"/>
  <c r="N13" i="7"/>
  <c r="N12" i="7"/>
  <c r="N11" i="7"/>
  <c r="N10" i="7"/>
  <c r="C11" i="7"/>
  <c r="C12" i="7"/>
  <c r="C13" i="7"/>
  <c r="C14" i="7"/>
  <c r="C15" i="7"/>
  <c r="C16" i="7"/>
  <c r="C17" i="7"/>
  <c r="C18" i="7"/>
  <c r="C19" i="7"/>
  <c r="C20" i="7"/>
  <c r="C21" i="7"/>
  <c r="C22" i="7"/>
  <c r="C23" i="7"/>
  <c r="C24" i="7"/>
  <c r="C25" i="7"/>
  <c r="C26" i="7"/>
  <c r="C27" i="7"/>
  <c r="C28" i="7"/>
  <c r="C29" i="7"/>
  <c r="C30" i="7"/>
  <c r="C31" i="7"/>
  <c r="C32" i="7"/>
  <c r="C33" i="7"/>
  <c r="C10" i="7"/>
  <c r="AI33" i="7"/>
  <c r="AI32" i="7"/>
  <c r="AI31" i="7"/>
  <c r="AI30" i="7"/>
  <c r="AI29" i="7"/>
  <c r="AI28" i="7"/>
  <c r="AI27" i="7"/>
  <c r="AI26" i="7"/>
  <c r="AI25" i="7"/>
  <c r="AI24" i="7"/>
  <c r="AI23" i="7"/>
  <c r="AI22" i="7"/>
  <c r="AI21" i="7"/>
  <c r="AI20" i="7"/>
  <c r="AI19" i="7"/>
  <c r="AI18" i="7"/>
  <c r="AI17" i="7"/>
  <c r="AI16" i="7"/>
  <c r="AI15" i="7"/>
  <c r="AI14" i="7"/>
  <c r="AI13" i="7"/>
  <c r="AI12" i="7"/>
  <c r="AI11" i="7"/>
  <c r="AI10" i="7"/>
  <c r="X33" i="7"/>
  <c r="X32" i="7"/>
  <c r="X31" i="7"/>
  <c r="X30" i="7"/>
  <c r="X29" i="7"/>
  <c r="X28" i="7"/>
  <c r="X27" i="7"/>
  <c r="X26" i="7"/>
  <c r="X25" i="7"/>
  <c r="X24" i="7"/>
  <c r="X23" i="7"/>
  <c r="X22" i="7"/>
  <c r="X21" i="7"/>
  <c r="X20" i="7"/>
  <c r="X19" i="7"/>
  <c r="X18" i="7"/>
  <c r="X17" i="7"/>
  <c r="X16" i="7"/>
  <c r="X15" i="7"/>
  <c r="X14" i="7"/>
  <c r="X13" i="7"/>
  <c r="X12" i="7"/>
  <c r="X11" i="7"/>
  <c r="X10" i="7"/>
  <c r="M33" i="7"/>
  <c r="M32" i="7"/>
  <c r="M31" i="7"/>
  <c r="M30" i="7"/>
  <c r="M29" i="7"/>
  <c r="M28" i="7"/>
  <c r="M27" i="7"/>
  <c r="M26" i="7"/>
  <c r="M25" i="7"/>
  <c r="M24" i="7"/>
  <c r="M23" i="7"/>
  <c r="M22" i="7"/>
  <c r="M21" i="7"/>
  <c r="M20" i="7"/>
  <c r="M19" i="7"/>
  <c r="M18" i="7"/>
  <c r="M17" i="7"/>
  <c r="M16" i="7"/>
  <c r="M15" i="7"/>
  <c r="M14" i="7"/>
  <c r="M13" i="7"/>
  <c r="M12" i="7"/>
  <c r="M11" i="7"/>
  <c r="M10" i="7"/>
  <c r="B11" i="7"/>
  <c r="B12" i="7"/>
  <c r="B13" i="7"/>
  <c r="B14" i="7"/>
  <c r="B15" i="7"/>
  <c r="B16" i="7"/>
  <c r="B17" i="7"/>
  <c r="B18" i="7"/>
  <c r="B19" i="7"/>
  <c r="B20" i="7"/>
  <c r="B21" i="7"/>
  <c r="B22" i="7"/>
  <c r="B23" i="7"/>
  <c r="B24" i="7"/>
  <c r="B25" i="7"/>
  <c r="B26" i="7"/>
  <c r="B27" i="7"/>
  <c r="B28" i="7"/>
  <c r="B29" i="7"/>
  <c r="B30" i="7"/>
  <c r="B31" i="7"/>
  <c r="B32" i="7"/>
  <c r="B33" i="7"/>
  <c r="B10" i="7"/>
  <c r="AR11" i="7"/>
  <c r="AR12" i="7" s="1"/>
  <c r="AR13" i="7" s="1"/>
  <c r="AR14" i="7" s="1"/>
  <c r="AR15" i="7" s="1"/>
  <c r="AR16" i="7" s="1"/>
  <c r="AR17" i="7" s="1"/>
  <c r="AR18" i="7" s="1"/>
  <c r="AR19" i="7" s="1"/>
  <c r="AR20" i="7" s="1"/>
  <c r="AR21" i="7" s="1"/>
  <c r="AR22" i="7" s="1"/>
  <c r="AR23" i="7" s="1"/>
  <c r="AR24" i="7" s="1"/>
  <c r="AR25" i="7" s="1"/>
  <c r="AR26" i="7" s="1"/>
  <c r="AR27" i="7" s="1"/>
  <c r="AR28" i="7" s="1"/>
  <c r="AR29" i="7" s="1"/>
  <c r="AR30" i="7" s="1"/>
  <c r="AR31" i="7" s="1"/>
  <c r="AR32" i="7" s="1"/>
  <c r="AR33" i="7" s="1"/>
  <c r="AR10" i="7"/>
  <c r="AP11" i="7"/>
  <c r="AP12" i="7" s="1"/>
  <c r="AP13" i="7" s="1"/>
  <c r="AP14" i="7" s="1"/>
  <c r="AP15" i="7" s="1"/>
  <c r="AP16" i="7" s="1"/>
  <c r="AP17" i="7" s="1"/>
  <c r="AP18" i="7" s="1"/>
  <c r="AP19" i="7" s="1"/>
  <c r="AP20" i="7" s="1"/>
  <c r="AP21" i="7" s="1"/>
  <c r="AP22" i="7" s="1"/>
  <c r="AP23" i="7" s="1"/>
  <c r="AP24" i="7" s="1"/>
  <c r="AP25" i="7" s="1"/>
  <c r="AP26" i="7" s="1"/>
  <c r="AP27" i="7" s="1"/>
  <c r="AP28" i="7" s="1"/>
  <c r="AP29" i="7" s="1"/>
  <c r="AP30" i="7" s="1"/>
  <c r="AP31" i="7" s="1"/>
  <c r="AP32" i="7" s="1"/>
  <c r="AP33" i="7" s="1"/>
  <c r="AP10" i="7"/>
  <c r="AN10" i="7"/>
  <c r="AN11" i="7" s="1"/>
  <c r="AN12" i="7" s="1"/>
  <c r="AN13" i="7" s="1"/>
  <c r="AN14" i="7" s="1"/>
  <c r="AN15" i="7" s="1"/>
  <c r="AN16" i="7" s="1"/>
  <c r="AN17" i="7" s="1"/>
  <c r="AN18" i="7" s="1"/>
  <c r="AN19" i="7" s="1"/>
  <c r="AN20" i="7" s="1"/>
  <c r="AN21" i="7" s="1"/>
  <c r="AN22" i="7" s="1"/>
  <c r="AN23" i="7" s="1"/>
  <c r="AN24" i="7" s="1"/>
  <c r="AN25" i="7" s="1"/>
  <c r="AN26" i="7" s="1"/>
  <c r="AN27" i="7" s="1"/>
  <c r="AN28" i="7" s="1"/>
  <c r="AN29" i="7" s="1"/>
  <c r="AN30" i="7" s="1"/>
  <c r="AN31" i="7" s="1"/>
  <c r="AN32" i="7" s="1"/>
  <c r="AN33" i="7" s="1"/>
  <c r="AL10" i="7"/>
  <c r="AL11" i="7" s="1"/>
  <c r="AL12" i="7" s="1"/>
  <c r="AL13" i="7" s="1"/>
  <c r="AL14" i="7" s="1"/>
  <c r="AL15" i="7" s="1"/>
  <c r="AL16" i="7" s="1"/>
  <c r="AL17" i="7" s="1"/>
  <c r="AL18" i="7" s="1"/>
  <c r="AL19" i="7" s="1"/>
  <c r="AL20" i="7" s="1"/>
  <c r="AL21" i="7" s="1"/>
  <c r="AL22" i="7" s="1"/>
  <c r="AL23" i="7" s="1"/>
  <c r="AL24" i="7" s="1"/>
  <c r="AL25" i="7" s="1"/>
  <c r="AL26" i="7" s="1"/>
  <c r="AL27" i="7" s="1"/>
  <c r="AL28" i="7" s="1"/>
  <c r="AL29" i="7" s="1"/>
  <c r="AL30" i="7" s="1"/>
  <c r="AL31" i="7" s="1"/>
  <c r="AL32" i="7" s="1"/>
  <c r="AL33" i="7" s="1"/>
  <c r="AG11" i="7"/>
  <c r="AG12" i="7" s="1"/>
  <c r="AG13" i="7" s="1"/>
  <c r="AG14" i="7" s="1"/>
  <c r="AG15" i="7" s="1"/>
  <c r="AG16" i="7" s="1"/>
  <c r="AG17" i="7" s="1"/>
  <c r="AG18" i="7" s="1"/>
  <c r="AG19" i="7" s="1"/>
  <c r="AG20" i="7" s="1"/>
  <c r="AG21" i="7" s="1"/>
  <c r="AG22" i="7" s="1"/>
  <c r="AG23" i="7" s="1"/>
  <c r="AG24" i="7" s="1"/>
  <c r="AG25" i="7" s="1"/>
  <c r="AG26" i="7" s="1"/>
  <c r="AG27" i="7" s="1"/>
  <c r="AG28" i="7" s="1"/>
  <c r="AG29" i="7" s="1"/>
  <c r="AG30" i="7" s="1"/>
  <c r="AG31" i="7" s="1"/>
  <c r="AG32" i="7" s="1"/>
  <c r="AG33" i="7" s="1"/>
  <c r="AE10" i="7"/>
  <c r="AE11" i="7" s="1"/>
  <c r="AE12" i="7" s="1"/>
  <c r="AE13" i="7" s="1"/>
  <c r="AE14" i="7" s="1"/>
  <c r="AE15" i="7" s="1"/>
  <c r="AE16" i="7" s="1"/>
  <c r="AE17" i="7" s="1"/>
  <c r="AE18" i="7" s="1"/>
  <c r="AE19" i="7" s="1"/>
  <c r="AE20" i="7" s="1"/>
  <c r="AE21" i="7" s="1"/>
  <c r="AE22" i="7" s="1"/>
  <c r="AE23" i="7" s="1"/>
  <c r="AE24" i="7" s="1"/>
  <c r="AE25" i="7" s="1"/>
  <c r="AE26" i="7" s="1"/>
  <c r="AE27" i="7" s="1"/>
  <c r="AE28" i="7" s="1"/>
  <c r="AE29" i="7" s="1"/>
  <c r="AE30" i="7" s="1"/>
  <c r="AE31" i="7" s="1"/>
  <c r="AE32" i="7" s="1"/>
  <c r="AE33" i="7" s="1"/>
  <c r="AC10" i="7"/>
  <c r="AC11" i="7" s="1"/>
  <c r="AC12" i="7" s="1"/>
  <c r="AC13" i="7" s="1"/>
  <c r="AC14" i="7" s="1"/>
  <c r="AC15" i="7" s="1"/>
  <c r="AC16" i="7" s="1"/>
  <c r="AC17" i="7" s="1"/>
  <c r="AC18" i="7" s="1"/>
  <c r="AC19" i="7" s="1"/>
  <c r="AC20" i="7" s="1"/>
  <c r="AC21" i="7" s="1"/>
  <c r="AC22" i="7" s="1"/>
  <c r="AC23" i="7" s="1"/>
  <c r="AC24" i="7" s="1"/>
  <c r="AC25" i="7" s="1"/>
  <c r="AC26" i="7" s="1"/>
  <c r="AC27" i="7" s="1"/>
  <c r="AC28" i="7" s="1"/>
  <c r="AC29" i="7" s="1"/>
  <c r="AC30" i="7" s="1"/>
  <c r="AC31" i="7" s="1"/>
  <c r="AC32" i="7" s="1"/>
  <c r="AC33" i="7" s="1"/>
  <c r="AA11" i="7"/>
  <c r="AA12" i="7" s="1"/>
  <c r="AA13" i="7" s="1"/>
  <c r="AA14" i="7" s="1"/>
  <c r="AA15" i="7" s="1"/>
  <c r="AA16" i="7" s="1"/>
  <c r="AA17" i="7" s="1"/>
  <c r="AA18" i="7" s="1"/>
  <c r="AA19" i="7" s="1"/>
  <c r="AA20" i="7" s="1"/>
  <c r="AA21" i="7" s="1"/>
  <c r="AA22" i="7" s="1"/>
  <c r="AA23" i="7" s="1"/>
  <c r="AA24" i="7" s="1"/>
  <c r="AA25" i="7" s="1"/>
  <c r="AA26" i="7" s="1"/>
  <c r="AA27" i="7" s="1"/>
  <c r="AA28" i="7" s="1"/>
  <c r="AA29" i="7" s="1"/>
  <c r="AA30" i="7" s="1"/>
  <c r="AA31" i="7" s="1"/>
  <c r="AA32" i="7" s="1"/>
  <c r="AA33" i="7" s="1"/>
  <c r="AA10" i="7"/>
  <c r="V10" i="7"/>
  <c r="V11" i="7" s="1"/>
  <c r="V12" i="7" s="1"/>
  <c r="V13" i="7" s="1"/>
  <c r="V14" i="7" s="1"/>
  <c r="V15" i="7" s="1"/>
  <c r="V16" i="7" s="1"/>
  <c r="V17" i="7" s="1"/>
  <c r="V18" i="7" s="1"/>
  <c r="V19" i="7" s="1"/>
  <c r="V20" i="7" s="1"/>
  <c r="V21" i="7" s="1"/>
  <c r="V22" i="7" s="1"/>
  <c r="V23" i="7" s="1"/>
  <c r="V24" i="7" s="1"/>
  <c r="V25" i="7" s="1"/>
  <c r="V26" i="7" s="1"/>
  <c r="V27" i="7" s="1"/>
  <c r="V28" i="7" s="1"/>
  <c r="V29" i="7" s="1"/>
  <c r="V30" i="7" s="1"/>
  <c r="V31" i="7" s="1"/>
  <c r="V32" i="7" s="1"/>
  <c r="V33" i="7" s="1"/>
  <c r="T10" i="7"/>
  <c r="T11" i="7" s="1"/>
  <c r="T12" i="7" s="1"/>
  <c r="T13" i="7" s="1"/>
  <c r="T14" i="7" s="1"/>
  <c r="T15" i="7" s="1"/>
  <c r="T16" i="7" s="1"/>
  <c r="T17" i="7" s="1"/>
  <c r="T18" i="7" s="1"/>
  <c r="T19" i="7" s="1"/>
  <c r="T20" i="7" s="1"/>
  <c r="T21" i="7" s="1"/>
  <c r="T22" i="7" s="1"/>
  <c r="T23" i="7" s="1"/>
  <c r="T24" i="7" s="1"/>
  <c r="T25" i="7" s="1"/>
  <c r="T26" i="7" s="1"/>
  <c r="T27" i="7" s="1"/>
  <c r="T28" i="7" s="1"/>
  <c r="T29" i="7" s="1"/>
  <c r="T30" i="7" s="1"/>
  <c r="T31" i="7" s="1"/>
  <c r="T32" i="7" s="1"/>
  <c r="T33" i="7" s="1"/>
  <c r="R10" i="7"/>
  <c r="R11" i="7" s="1"/>
  <c r="R12" i="7" s="1"/>
  <c r="R13" i="7" s="1"/>
  <c r="R14" i="7" s="1"/>
  <c r="R15" i="7" s="1"/>
  <c r="R16" i="7" s="1"/>
  <c r="R17" i="7" s="1"/>
  <c r="R18" i="7" s="1"/>
  <c r="R19" i="7" s="1"/>
  <c r="R20" i="7" s="1"/>
  <c r="R21" i="7" s="1"/>
  <c r="R22" i="7" s="1"/>
  <c r="R23" i="7" s="1"/>
  <c r="R24" i="7" s="1"/>
  <c r="R25" i="7" s="1"/>
  <c r="R26" i="7" s="1"/>
  <c r="R27" i="7" s="1"/>
  <c r="R28" i="7" s="1"/>
  <c r="R29" i="7" s="1"/>
  <c r="R30" i="7" s="1"/>
  <c r="R31" i="7" s="1"/>
  <c r="R32" i="7" s="1"/>
  <c r="R33" i="7" s="1"/>
  <c r="P10" i="7"/>
  <c r="P11" i="7" s="1"/>
  <c r="P12" i="7" s="1"/>
  <c r="P13" i="7" s="1"/>
  <c r="P14" i="7" s="1"/>
  <c r="P15" i="7" s="1"/>
  <c r="P16" i="7" s="1"/>
  <c r="P17" i="7" s="1"/>
  <c r="P18" i="7" s="1"/>
  <c r="P19" i="7" s="1"/>
  <c r="P20" i="7" s="1"/>
  <c r="P21" i="7" s="1"/>
  <c r="P22" i="7" s="1"/>
  <c r="P23" i="7" s="1"/>
  <c r="P24" i="7" s="1"/>
  <c r="P25" i="7" s="1"/>
  <c r="P26" i="7" s="1"/>
  <c r="P27" i="7" s="1"/>
  <c r="P28" i="7" s="1"/>
  <c r="P29" i="7" s="1"/>
  <c r="P30" i="7" s="1"/>
  <c r="P31" i="7" s="1"/>
  <c r="P32" i="7" s="1"/>
  <c r="P33" i="7" s="1"/>
  <c r="K10" i="7"/>
  <c r="K11" i="7" s="1"/>
  <c r="K12" i="7" s="1"/>
  <c r="K13" i="7" s="1"/>
  <c r="K14" i="7" s="1"/>
  <c r="K15" i="7" s="1"/>
  <c r="K16" i="7" s="1"/>
  <c r="K17" i="7" s="1"/>
  <c r="K18" i="7" s="1"/>
  <c r="K19" i="7" s="1"/>
  <c r="K20" i="7" s="1"/>
  <c r="K21" i="7" s="1"/>
  <c r="K22" i="7" s="1"/>
  <c r="K23" i="7" s="1"/>
  <c r="K24" i="7" s="1"/>
  <c r="K25" i="7" s="1"/>
  <c r="K26" i="7" s="1"/>
  <c r="K27" i="7" s="1"/>
  <c r="K28" i="7" s="1"/>
  <c r="K29" i="7" s="1"/>
  <c r="K30" i="7" s="1"/>
  <c r="K31" i="7" s="1"/>
  <c r="K32" i="7" s="1"/>
  <c r="K33" i="7" s="1"/>
  <c r="I10" i="7"/>
  <c r="I11" i="7" s="1"/>
  <c r="I12" i="7" s="1"/>
  <c r="I13" i="7" s="1"/>
  <c r="I14" i="7" s="1"/>
  <c r="I15" i="7" s="1"/>
  <c r="I16" i="7" s="1"/>
  <c r="I17" i="7" s="1"/>
  <c r="I18" i="7" s="1"/>
  <c r="I19" i="7" s="1"/>
  <c r="I20" i="7" s="1"/>
  <c r="I21" i="7" s="1"/>
  <c r="I22" i="7" s="1"/>
  <c r="I23" i="7" s="1"/>
  <c r="I24" i="7" s="1"/>
  <c r="I25" i="7" s="1"/>
  <c r="I26" i="7" s="1"/>
  <c r="I27" i="7" s="1"/>
  <c r="I28" i="7" s="1"/>
  <c r="I29" i="7" s="1"/>
  <c r="I30" i="7" s="1"/>
  <c r="I31" i="7" s="1"/>
  <c r="I32" i="7" s="1"/>
  <c r="I33" i="7" s="1"/>
  <c r="G10" i="7"/>
  <c r="G11" i="7" s="1"/>
  <c r="G12" i="7" s="1"/>
  <c r="G13" i="7" s="1"/>
  <c r="G14" i="7" s="1"/>
  <c r="G15" i="7" s="1"/>
  <c r="G16" i="7" s="1"/>
  <c r="G17" i="7" s="1"/>
  <c r="G18" i="7" s="1"/>
  <c r="G19" i="7" s="1"/>
  <c r="G20" i="7" s="1"/>
  <c r="G21" i="7" s="1"/>
  <c r="G22" i="7" s="1"/>
  <c r="G23" i="7" s="1"/>
  <c r="G24" i="7" s="1"/>
  <c r="G25" i="7" s="1"/>
  <c r="G26" i="7" s="1"/>
  <c r="G27" i="7" s="1"/>
  <c r="G28" i="7" s="1"/>
  <c r="G29" i="7" s="1"/>
  <c r="G30" i="7" s="1"/>
  <c r="G31" i="7" s="1"/>
  <c r="G32" i="7" s="1"/>
  <c r="G33" i="7" s="1"/>
  <c r="E11" i="7"/>
  <c r="E12" i="7"/>
  <c r="E13" i="7"/>
  <c r="E14" i="7" s="1"/>
  <c r="E15" i="7" s="1"/>
  <c r="E16" i="7" s="1"/>
  <c r="E17" i="7" s="1"/>
  <c r="E18" i="7" s="1"/>
  <c r="E19" i="7" s="1"/>
  <c r="E20" i="7" s="1"/>
  <c r="E21" i="7" s="1"/>
  <c r="E22" i="7" s="1"/>
  <c r="E23" i="7" s="1"/>
  <c r="E24" i="7" s="1"/>
  <c r="E25" i="7" s="1"/>
  <c r="E26" i="7" s="1"/>
  <c r="E27" i="7" s="1"/>
  <c r="E28" i="7" s="1"/>
  <c r="E29" i="7" s="1"/>
  <c r="E30" i="7" s="1"/>
  <c r="E31" i="7" s="1"/>
  <c r="E32" i="7" s="1"/>
  <c r="E33" i="7" s="1"/>
  <c r="E10" i="7"/>
  <c r="B11" i="6"/>
  <c r="B12" i="6"/>
  <c r="B13" i="6"/>
  <c r="B14" i="6"/>
  <c r="B15" i="6"/>
  <c r="B16" i="6"/>
  <c r="B17" i="6"/>
  <c r="B18" i="6"/>
  <c r="B19" i="6"/>
  <c r="B20" i="6"/>
  <c r="B21" i="6"/>
  <c r="B22" i="6"/>
  <c r="B23" i="6"/>
  <c r="B24" i="6"/>
  <c r="B25" i="6"/>
  <c r="B26" i="6"/>
  <c r="B27" i="6"/>
  <c r="B28" i="6"/>
  <c r="B29" i="6"/>
  <c r="B30" i="6"/>
  <c r="B31" i="6"/>
  <c r="B32" i="6"/>
  <c r="B33" i="6"/>
  <c r="G11" i="6"/>
  <c r="G12" i="6"/>
  <c r="G13" i="6"/>
  <c r="G14" i="6"/>
  <c r="G15" i="6"/>
  <c r="G16" i="6"/>
  <c r="G17" i="6"/>
  <c r="G18" i="6"/>
  <c r="G19" i="6"/>
  <c r="G20" i="6"/>
  <c r="G21" i="6"/>
  <c r="G22" i="6"/>
  <c r="G23" i="6"/>
  <c r="G24" i="6"/>
  <c r="G25" i="6"/>
  <c r="G26" i="6"/>
  <c r="G27" i="6"/>
  <c r="G28" i="6"/>
  <c r="G29" i="6"/>
  <c r="G30" i="6"/>
  <c r="G31" i="6"/>
  <c r="G32" i="6"/>
  <c r="G33" i="6"/>
  <c r="L11" i="6"/>
  <c r="L12" i="6"/>
  <c r="L13" i="6"/>
  <c r="L14" i="6"/>
  <c r="L15" i="6"/>
  <c r="L16" i="6"/>
  <c r="L17" i="6"/>
  <c r="L18" i="6"/>
  <c r="L19" i="6"/>
  <c r="L20" i="6"/>
  <c r="L21" i="6"/>
  <c r="L22" i="6"/>
  <c r="L23" i="6"/>
  <c r="L24" i="6"/>
  <c r="L25" i="6"/>
  <c r="L26" i="6"/>
  <c r="L27" i="6"/>
  <c r="L28" i="6"/>
  <c r="L29" i="6"/>
  <c r="L30" i="6"/>
  <c r="L31" i="6"/>
  <c r="L32" i="6"/>
  <c r="L33" i="6"/>
  <c r="L10" i="6"/>
  <c r="G10" i="6"/>
  <c r="B10" i="6"/>
  <c r="O10" i="6"/>
  <c r="O11" i="6" s="1"/>
  <c r="O12" i="6" s="1"/>
  <c r="O13" i="6" s="1"/>
  <c r="O14" i="6" s="1"/>
  <c r="O15" i="6" s="1"/>
  <c r="O16" i="6" s="1"/>
  <c r="O17" i="6" s="1"/>
  <c r="O18" i="6" s="1"/>
  <c r="O19" i="6" s="1"/>
  <c r="O20" i="6" s="1"/>
  <c r="O21" i="6" s="1"/>
  <c r="O22" i="6" s="1"/>
  <c r="O23" i="6" s="1"/>
  <c r="O24" i="6" s="1"/>
  <c r="O25" i="6" s="1"/>
  <c r="O26" i="6" s="1"/>
  <c r="O27" i="6" s="1"/>
  <c r="O28" i="6" s="1"/>
  <c r="O29" i="6" s="1"/>
  <c r="O30" i="6" s="1"/>
  <c r="O31" i="6" s="1"/>
  <c r="O32" i="6" s="1"/>
  <c r="O33" i="6" s="1"/>
  <c r="M10" i="6"/>
  <c r="M11" i="6" s="1"/>
  <c r="M12" i="6" s="1"/>
  <c r="M13" i="6" s="1"/>
  <c r="M14" i="6" s="1"/>
  <c r="M15" i="6" s="1"/>
  <c r="M16" i="6" s="1"/>
  <c r="M17" i="6" s="1"/>
  <c r="M18" i="6" s="1"/>
  <c r="M19" i="6" s="1"/>
  <c r="M20" i="6" s="1"/>
  <c r="M21" i="6" s="1"/>
  <c r="M22" i="6" s="1"/>
  <c r="M23" i="6" s="1"/>
  <c r="M24" i="6" s="1"/>
  <c r="M25" i="6" s="1"/>
  <c r="M26" i="6" s="1"/>
  <c r="M27" i="6" s="1"/>
  <c r="M28" i="6" s="1"/>
  <c r="M29" i="6" s="1"/>
  <c r="M30" i="6" s="1"/>
  <c r="M31" i="6" s="1"/>
  <c r="M32" i="6" s="1"/>
  <c r="M33" i="6" s="1"/>
  <c r="J10" i="6"/>
  <c r="J11" i="6" s="1"/>
  <c r="J12" i="6" s="1"/>
  <c r="J13" i="6" s="1"/>
  <c r="J14" i="6" s="1"/>
  <c r="J15" i="6" s="1"/>
  <c r="J16" i="6" s="1"/>
  <c r="J17" i="6" s="1"/>
  <c r="J18" i="6" s="1"/>
  <c r="J19" i="6" s="1"/>
  <c r="J20" i="6" s="1"/>
  <c r="J21" i="6" s="1"/>
  <c r="J22" i="6" s="1"/>
  <c r="J23" i="6" s="1"/>
  <c r="J24" i="6" s="1"/>
  <c r="J25" i="6" s="1"/>
  <c r="J26" i="6" s="1"/>
  <c r="J27" i="6" s="1"/>
  <c r="J28" i="6" s="1"/>
  <c r="J29" i="6" s="1"/>
  <c r="J30" i="6" s="1"/>
  <c r="J31" i="6" s="1"/>
  <c r="J32" i="6" s="1"/>
  <c r="J33" i="6" s="1"/>
  <c r="H10" i="6"/>
  <c r="H11" i="6" s="1"/>
  <c r="H12" i="6" s="1"/>
  <c r="H13" i="6" s="1"/>
  <c r="H14" i="6" s="1"/>
  <c r="H15" i="6" s="1"/>
  <c r="H16" i="6" s="1"/>
  <c r="H17" i="6" s="1"/>
  <c r="H18" i="6" s="1"/>
  <c r="H19" i="6" s="1"/>
  <c r="H20" i="6" s="1"/>
  <c r="H21" i="6" s="1"/>
  <c r="H22" i="6" s="1"/>
  <c r="H23" i="6" s="1"/>
  <c r="H24" i="6" s="1"/>
  <c r="H25" i="6" s="1"/>
  <c r="H26" i="6" s="1"/>
  <c r="H27" i="6" s="1"/>
  <c r="H28" i="6" s="1"/>
  <c r="H29" i="6" s="1"/>
  <c r="H30" i="6" s="1"/>
  <c r="H31" i="6" s="1"/>
  <c r="H32" i="6" s="1"/>
  <c r="H33" i="6" s="1"/>
  <c r="E10" i="6"/>
  <c r="E11" i="6" s="1"/>
  <c r="E12" i="6" s="1"/>
  <c r="E13" i="6" s="1"/>
  <c r="E14" i="6" s="1"/>
  <c r="E15" i="6" s="1"/>
  <c r="E16" i="6" s="1"/>
  <c r="E17" i="6" s="1"/>
  <c r="E18" i="6" s="1"/>
  <c r="E19" i="6" s="1"/>
  <c r="E20" i="6" s="1"/>
  <c r="E21" i="6" s="1"/>
  <c r="E22" i="6" s="1"/>
  <c r="E23" i="6" s="1"/>
  <c r="E24" i="6" s="1"/>
  <c r="E25" i="6" s="1"/>
  <c r="E26" i="6" s="1"/>
  <c r="E27" i="6" s="1"/>
  <c r="E28" i="6" s="1"/>
  <c r="E29" i="6" s="1"/>
  <c r="E30" i="6" s="1"/>
  <c r="E31" i="6" s="1"/>
  <c r="E32" i="6" s="1"/>
  <c r="E33" i="6" s="1"/>
  <c r="C11" i="6"/>
  <c r="C12" i="6" s="1"/>
  <c r="C13" i="6" s="1"/>
  <c r="C14" i="6" s="1"/>
  <c r="C15" i="6" s="1"/>
  <c r="C16" i="6" s="1"/>
  <c r="C17" i="6" s="1"/>
  <c r="C18" i="6" s="1"/>
  <c r="C19" i="6" s="1"/>
  <c r="C20" i="6" s="1"/>
  <c r="C21" i="6" s="1"/>
  <c r="C22" i="6" s="1"/>
  <c r="C23" i="6" s="1"/>
  <c r="C24" i="6" s="1"/>
  <c r="C25" i="6" s="1"/>
  <c r="C26" i="6" s="1"/>
  <c r="C27" i="6" s="1"/>
  <c r="C28" i="6" s="1"/>
  <c r="C29" i="6" s="1"/>
  <c r="C30" i="6" s="1"/>
  <c r="C31" i="6" s="1"/>
  <c r="C32" i="6" s="1"/>
  <c r="C33" i="6" s="1"/>
  <c r="C10" i="6"/>
  <c r="B9" i="5"/>
  <c r="CG30" i="5" l="1"/>
  <c r="CG10" i="5"/>
  <c r="CG11" i="5" s="1"/>
  <c r="CG12" i="5" s="1"/>
  <c r="CG13" i="5" s="1"/>
  <c r="CG14" i="5" s="1"/>
  <c r="CG15" i="5" s="1"/>
  <c r="CG16" i="5" s="1"/>
  <c r="CG17" i="5" s="1"/>
  <c r="CG18" i="5" s="1"/>
  <c r="CG19" i="5" s="1"/>
  <c r="CG20" i="5" s="1"/>
  <c r="CG21" i="5" s="1"/>
  <c r="CG22" i="5" s="1"/>
  <c r="CG23" i="5" s="1"/>
  <c r="CG24" i="5" s="1"/>
  <c r="CG25" i="5" s="1"/>
  <c r="CG26" i="5" s="1"/>
  <c r="CG27" i="5" s="1"/>
  <c r="CG28" i="5" s="1"/>
  <c r="CG29" i="5" s="1"/>
  <c r="CG31" i="5" s="1"/>
  <c r="CG32" i="5" s="1"/>
  <c r="CG9" i="5"/>
  <c r="CE10" i="5"/>
  <c r="CE11" i="5" s="1"/>
  <c r="CE12" i="5" s="1"/>
  <c r="CE13" i="5" s="1"/>
  <c r="CE14" i="5" s="1"/>
  <c r="CE15" i="5" s="1"/>
  <c r="CE16" i="5" s="1"/>
  <c r="CE17" i="5" s="1"/>
  <c r="CE18" i="5" s="1"/>
  <c r="CE19" i="5" s="1"/>
  <c r="CE20" i="5" s="1"/>
  <c r="CE21" i="5" s="1"/>
  <c r="CE22" i="5" s="1"/>
  <c r="CE23" i="5" s="1"/>
  <c r="CE24" i="5" s="1"/>
  <c r="CE25" i="5" s="1"/>
  <c r="CE26" i="5" s="1"/>
  <c r="CE27" i="5" s="1"/>
  <c r="CE28" i="5" s="1"/>
  <c r="CE29" i="5" s="1"/>
  <c r="CE30" i="5" s="1"/>
  <c r="CE31" i="5" s="1"/>
  <c r="CE32" i="5" s="1"/>
  <c r="CE9" i="5"/>
  <c r="CB10" i="5"/>
  <c r="CB11" i="5" s="1"/>
  <c r="CB12" i="5" s="1"/>
  <c r="CB13" i="5" s="1"/>
  <c r="CB14" i="5" s="1"/>
  <c r="CB15" i="5" s="1"/>
  <c r="CB16" i="5" s="1"/>
  <c r="CB17" i="5" s="1"/>
  <c r="CB18" i="5" s="1"/>
  <c r="CB19" i="5" s="1"/>
  <c r="CB20" i="5" s="1"/>
  <c r="CB21" i="5" s="1"/>
  <c r="CB22" i="5" s="1"/>
  <c r="CB23" i="5" s="1"/>
  <c r="CB24" i="5" s="1"/>
  <c r="CB25" i="5" s="1"/>
  <c r="CB26" i="5" s="1"/>
  <c r="CB27" i="5" s="1"/>
  <c r="CB28" i="5" s="1"/>
  <c r="CB29" i="5" s="1"/>
  <c r="CB30" i="5" s="1"/>
  <c r="CB31" i="5" s="1"/>
  <c r="CB32" i="5" s="1"/>
  <c r="CB9" i="5"/>
  <c r="BZ10" i="5"/>
  <c r="BZ11" i="5" s="1"/>
  <c r="BZ12" i="5" s="1"/>
  <c r="BZ13" i="5" s="1"/>
  <c r="BZ14" i="5" s="1"/>
  <c r="BZ15" i="5" s="1"/>
  <c r="BZ16" i="5" s="1"/>
  <c r="BZ17" i="5" s="1"/>
  <c r="BZ18" i="5" s="1"/>
  <c r="BZ19" i="5" s="1"/>
  <c r="BZ20" i="5" s="1"/>
  <c r="BZ21" i="5" s="1"/>
  <c r="BZ22" i="5" s="1"/>
  <c r="BZ23" i="5" s="1"/>
  <c r="BZ24" i="5" s="1"/>
  <c r="BZ25" i="5" s="1"/>
  <c r="BZ26" i="5" s="1"/>
  <c r="BZ27" i="5" s="1"/>
  <c r="BZ28" i="5" s="1"/>
  <c r="BZ29" i="5" s="1"/>
  <c r="BZ30" i="5" s="1"/>
  <c r="BZ31" i="5" s="1"/>
  <c r="BZ32" i="5" s="1"/>
  <c r="BZ9" i="5"/>
  <c r="BW10" i="5"/>
  <c r="BW11" i="5" s="1"/>
  <c r="BW12" i="5" s="1"/>
  <c r="BW13" i="5" s="1"/>
  <c r="BW14" i="5" s="1"/>
  <c r="BW15" i="5" s="1"/>
  <c r="BW16" i="5" s="1"/>
  <c r="BW17" i="5" s="1"/>
  <c r="BW18" i="5" s="1"/>
  <c r="BW19" i="5" s="1"/>
  <c r="BW20" i="5" s="1"/>
  <c r="BW21" i="5" s="1"/>
  <c r="BW22" i="5" s="1"/>
  <c r="BW23" i="5" s="1"/>
  <c r="BW24" i="5" s="1"/>
  <c r="BW25" i="5" s="1"/>
  <c r="BW26" i="5" s="1"/>
  <c r="BW27" i="5" s="1"/>
  <c r="BW28" i="5" s="1"/>
  <c r="BW29" i="5" s="1"/>
  <c r="BW30" i="5" s="1"/>
  <c r="BW31" i="5" s="1"/>
  <c r="BW32" i="5" s="1"/>
  <c r="BW9" i="5"/>
  <c r="BU9" i="5"/>
  <c r="BU10" i="5" s="1"/>
  <c r="BU11" i="5" s="1"/>
  <c r="BU12" i="5" s="1"/>
  <c r="BU13" i="5" s="1"/>
  <c r="BU14" i="5" s="1"/>
  <c r="BU15" i="5" s="1"/>
  <c r="BU16" i="5" s="1"/>
  <c r="BU17" i="5" s="1"/>
  <c r="BU18" i="5" s="1"/>
  <c r="BU19" i="5" s="1"/>
  <c r="BU20" i="5" s="1"/>
  <c r="BU21" i="5" s="1"/>
  <c r="BU22" i="5" s="1"/>
  <c r="BU23" i="5" s="1"/>
  <c r="BU24" i="5" s="1"/>
  <c r="BU25" i="5" s="1"/>
  <c r="BU26" i="5" s="1"/>
  <c r="BU27" i="5" s="1"/>
  <c r="BU28" i="5" s="1"/>
  <c r="BU29" i="5" s="1"/>
  <c r="BU30" i="5" s="1"/>
  <c r="BU31" i="5" s="1"/>
  <c r="BU32" i="5" s="1"/>
  <c r="BR9" i="5"/>
  <c r="BR10" i="5" s="1"/>
  <c r="BR11" i="5" s="1"/>
  <c r="BR12" i="5" s="1"/>
  <c r="BR13" i="5" s="1"/>
  <c r="BR14" i="5" s="1"/>
  <c r="BR15" i="5" s="1"/>
  <c r="BR16" i="5" s="1"/>
  <c r="BR17" i="5" s="1"/>
  <c r="BR18" i="5" s="1"/>
  <c r="BR19" i="5" s="1"/>
  <c r="BR20" i="5" s="1"/>
  <c r="BR21" i="5" s="1"/>
  <c r="BR22" i="5" s="1"/>
  <c r="BR23" i="5" s="1"/>
  <c r="BR24" i="5" s="1"/>
  <c r="BR25" i="5" s="1"/>
  <c r="BR26" i="5" s="1"/>
  <c r="BR27" i="5" s="1"/>
  <c r="BR28" i="5" s="1"/>
  <c r="BR29" i="5" s="1"/>
  <c r="BR30" i="5" s="1"/>
  <c r="BR31" i="5" s="1"/>
  <c r="BR32" i="5" s="1"/>
  <c r="BP9" i="5"/>
  <c r="BP10" i="5" s="1"/>
  <c r="BP11" i="5" s="1"/>
  <c r="BP12" i="5" s="1"/>
  <c r="BP13" i="5" s="1"/>
  <c r="BP14" i="5" s="1"/>
  <c r="BP15" i="5" s="1"/>
  <c r="BP16" i="5" s="1"/>
  <c r="BP17" i="5" s="1"/>
  <c r="BP18" i="5" s="1"/>
  <c r="BP19" i="5" s="1"/>
  <c r="BP20" i="5" s="1"/>
  <c r="BP21" i="5" s="1"/>
  <c r="BP22" i="5" s="1"/>
  <c r="BP23" i="5" s="1"/>
  <c r="BP24" i="5" s="1"/>
  <c r="BP25" i="5" s="1"/>
  <c r="BP26" i="5" s="1"/>
  <c r="BP27" i="5" s="1"/>
  <c r="BP28" i="5" s="1"/>
  <c r="BP29" i="5" s="1"/>
  <c r="BP30" i="5" s="1"/>
  <c r="BP31" i="5" s="1"/>
  <c r="BP32" i="5" s="1"/>
  <c r="BM10" i="5"/>
  <c r="BM11" i="5" s="1"/>
  <c r="BM12" i="5" s="1"/>
  <c r="BM13" i="5" s="1"/>
  <c r="BM14" i="5" s="1"/>
  <c r="BM15" i="5" s="1"/>
  <c r="BM16" i="5" s="1"/>
  <c r="BM17" i="5" s="1"/>
  <c r="BM18" i="5" s="1"/>
  <c r="BM19" i="5" s="1"/>
  <c r="BM20" i="5" s="1"/>
  <c r="BM21" i="5" s="1"/>
  <c r="BM22" i="5" s="1"/>
  <c r="BM23" i="5" s="1"/>
  <c r="BM24" i="5" s="1"/>
  <c r="BM25" i="5" s="1"/>
  <c r="BM26" i="5" s="1"/>
  <c r="BM27" i="5" s="1"/>
  <c r="BM28" i="5" s="1"/>
  <c r="BM29" i="5" s="1"/>
  <c r="BM30" i="5" s="1"/>
  <c r="BM31" i="5" s="1"/>
  <c r="BM32" i="5" s="1"/>
  <c r="BM9" i="5"/>
  <c r="BK9" i="5"/>
  <c r="BK10" i="5" s="1"/>
  <c r="BK11" i="5" s="1"/>
  <c r="BK12" i="5" s="1"/>
  <c r="BK13" i="5" s="1"/>
  <c r="BK14" i="5" s="1"/>
  <c r="BK15" i="5" s="1"/>
  <c r="BK16" i="5" s="1"/>
  <c r="BK17" i="5" s="1"/>
  <c r="BK18" i="5" s="1"/>
  <c r="BK19" i="5" s="1"/>
  <c r="BK20" i="5" s="1"/>
  <c r="BK21" i="5" s="1"/>
  <c r="BK22" i="5" s="1"/>
  <c r="BK23" i="5" s="1"/>
  <c r="BK24" i="5" s="1"/>
  <c r="BK25" i="5" s="1"/>
  <c r="BK26" i="5" s="1"/>
  <c r="BK27" i="5" s="1"/>
  <c r="BK28" i="5" s="1"/>
  <c r="BK29" i="5" s="1"/>
  <c r="BK30" i="5" s="1"/>
  <c r="BK31" i="5" s="1"/>
  <c r="BK32" i="5" s="1"/>
  <c r="BH10" i="5"/>
  <c r="BH11" i="5" s="1"/>
  <c r="BH12" i="5" s="1"/>
  <c r="BH13" i="5" s="1"/>
  <c r="BH14" i="5" s="1"/>
  <c r="BH15" i="5" s="1"/>
  <c r="BH16" i="5" s="1"/>
  <c r="BH17" i="5" s="1"/>
  <c r="BH18" i="5" s="1"/>
  <c r="BH19" i="5" s="1"/>
  <c r="BH20" i="5" s="1"/>
  <c r="BH21" i="5" s="1"/>
  <c r="BH22" i="5" s="1"/>
  <c r="BH23" i="5" s="1"/>
  <c r="BH24" i="5" s="1"/>
  <c r="BH25" i="5" s="1"/>
  <c r="BH26" i="5" s="1"/>
  <c r="BH27" i="5" s="1"/>
  <c r="BH28" i="5" s="1"/>
  <c r="BH29" i="5" s="1"/>
  <c r="BH30" i="5" s="1"/>
  <c r="BH31" i="5" s="1"/>
  <c r="BH32" i="5" s="1"/>
  <c r="BH9" i="5"/>
  <c r="BF10" i="5"/>
  <c r="BF11" i="5" s="1"/>
  <c r="BF12" i="5" s="1"/>
  <c r="BF13" i="5" s="1"/>
  <c r="BF14" i="5" s="1"/>
  <c r="BF15" i="5" s="1"/>
  <c r="BF16" i="5" s="1"/>
  <c r="BF17" i="5" s="1"/>
  <c r="BF18" i="5" s="1"/>
  <c r="BF19" i="5" s="1"/>
  <c r="BF20" i="5" s="1"/>
  <c r="BF21" i="5" s="1"/>
  <c r="BF22" i="5" s="1"/>
  <c r="BF23" i="5" s="1"/>
  <c r="BF24" i="5" s="1"/>
  <c r="BF25" i="5" s="1"/>
  <c r="BF26" i="5" s="1"/>
  <c r="BF27" i="5" s="1"/>
  <c r="BF28" i="5" s="1"/>
  <c r="BF29" i="5" s="1"/>
  <c r="BF30" i="5" s="1"/>
  <c r="BF31" i="5" s="1"/>
  <c r="BF32" i="5" s="1"/>
  <c r="BF9" i="5"/>
  <c r="BC10" i="5"/>
  <c r="BC11" i="5" s="1"/>
  <c r="BC12" i="5" s="1"/>
  <c r="BC13" i="5" s="1"/>
  <c r="BC14" i="5" s="1"/>
  <c r="BC15" i="5" s="1"/>
  <c r="BC16" i="5" s="1"/>
  <c r="BC17" i="5" s="1"/>
  <c r="BC18" i="5" s="1"/>
  <c r="BC19" i="5" s="1"/>
  <c r="BC20" i="5" s="1"/>
  <c r="BC21" i="5" s="1"/>
  <c r="BC22" i="5" s="1"/>
  <c r="BC23" i="5" s="1"/>
  <c r="BC24" i="5" s="1"/>
  <c r="BC25" i="5" s="1"/>
  <c r="BC26" i="5" s="1"/>
  <c r="BC27" i="5" s="1"/>
  <c r="BC28" i="5" s="1"/>
  <c r="BC29" i="5" s="1"/>
  <c r="BC30" i="5" s="1"/>
  <c r="BC31" i="5" s="1"/>
  <c r="BC32" i="5" s="1"/>
  <c r="BC9" i="5"/>
  <c r="BA10" i="5"/>
  <c r="BA11" i="5" s="1"/>
  <c r="BA12" i="5" s="1"/>
  <c r="BA13" i="5" s="1"/>
  <c r="BA14" i="5" s="1"/>
  <c r="BA15" i="5" s="1"/>
  <c r="BA16" i="5" s="1"/>
  <c r="BA17" i="5" s="1"/>
  <c r="BA18" i="5" s="1"/>
  <c r="BA19" i="5" s="1"/>
  <c r="BA20" i="5" s="1"/>
  <c r="BA21" i="5" s="1"/>
  <c r="BA22" i="5" s="1"/>
  <c r="BA23" i="5" s="1"/>
  <c r="BA24" i="5" s="1"/>
  <c r="BA25" i="5" s="1"/>
  <c r="BA26" i="5" s="1"/>
  <c r="BA27" i="5" s="1"/>
  <c r="BA28" i="5" s="1"/>
  <c r="BA29" i="5" s="1"/>
  <c r="BA30" i="5" s="1"/>
  <c r="BA31" i="5" s="1"/>
  <c r="BA32" i="5" s="1"/>
  <c r="BA9" i="5"/>
  <c r="AX9" i="5"/>
  <c r="AX10" i="5" s="1"/>
  <c r="AX11" i="5" s="1"/>
  <c r="AX12" i="5" s="1"/>
  <c r="AX13" i="5" s="1"/>
  <c r="AX14" i="5" s="1"/>
  <c r="AX15" i="5" s="1"/>
  <c r="AX16" i="5" s="1"/>
  <c r="AX17" i="5" s="1"/>
  <c r="AX18" i="5" s="1"/>
  <c r="AX19" i="5" s="1"/>
  <c r="AX20" i="5" s="1"/>
  <c r="AX21" i="5" s="1"/>
  <c r="AX22" i="5" s="1"/>
  <c r="AX23" i="5" s="1"/>
  <c r="AX24" i="5" s="1"/>
  <c r="AX25" i="5" s="1"/>
  <c r="AX26" i="5" s="1"/>
  <c r="AX27" i="5" s="1"/>
  <c r="AX28" i="5" s="1"/>
  <c r="AX29" i="5" s="1"/>
  <c r="AX30" i="5" s="1"/>
  <c r="AX31" i="5" s="1"/>
  <c r="AX32" i="5" s="1"/>
  <c r="AV10" i="5"/>
  <c r="AV11" i="5" s="1"/>
  <c r="AV12" i="5" s="1"/>
  <c r="AV13" i="5" s="1"/>
  <c r="AV14" i="5" s="1"/>
  <c r="AV15" i="5" s="1"/>
  <c r="AV16" i="5" s="1"/>
  <c r="AV17" i="5" s="1"/>
  <c r="AV18" i="5" s="1"/>
  <c r="AV19" i="5" s="1"/>
  <c r="AV20" i="5" s="1"/>
  <c r="AV21" i="5" s="1"/>
  <c r="AV22" i="5" s="1"/>
  <c r="AV23" i="5" s="1"/>
  <c r="AV24" i="5" s="1"/>
  <c r="AV25" i="5" s="1"/>
  <c r="AV26" i="5" s="1"/>
  <c r="AV27" i="5" s="1"/>
  <c r="AV28" i="5" s="1"/>
  <c r="AV29" i="5" s="1"/>
  <c r="AV30" i="5" s="1"/>
  <c r="AV31" i="5" s="1"/>
  <c r="AV32" i="5" s="1"/>
  <c r="AV9" i="5"/>
  <c r="AS10" i="5"/>
  <c r="AS11" i="5" s="1"/>
  <c r="AS12" i="5" s="1"/>
  <c r="AS13" i="5" s="1"/>
  <c r="AS14" i="5" s="1"/>
  <c r="AS15" i="5" s="1"/>
  <c r="AS16" i="5" s="1"/>
  <c r="AS17" i="5" s="1"/>
  <c r="AS18" i="5" s="1"/>
  <c r="AS19" i="5" s="1"/>
  <c r="AS20" i="5" s="1"/>
  <c r="AS21" i="5" s="1"/>
  <c r="AS22" i="5" s="1"/>
  <c r="AS23" i="5" s="1"/>
  <c r="AS24" i="5" s="1"/>
  <c r="AS25" i="5" s="1"/>
  <c r="AS26" i="5" s="1"/>
  <c r="AS27" i="5" s="1"/>
  <c r="AS28" i="5" s="1"/>
  <c r="AS29" i="5" s="1"/>
  <c r="AS30" i="5" s="1"/>
  <c r="AS31" i="5" s="1"/>
  <c r="AS32" i="5" s="1"/>
  <c r="AS9" i="5"/>
  <c r="AQ9" i="5"/>
  <c r="AQ10" i="5" s="1"/>
  <c r="AQ11" i="5" s="1"/>
  <c r="AQ12" i="5" s="1"/>
  <c r="AQ13" i="5" s="1"/>
  <c r="AQ14" i="5" s="1"/>
  <c r="AQ15" i="5" s="1"/>
  <c r="AQ16" i="5" s="1"/>
  <c r="AQ17" i="5" s="1"/>
  <c r="AQ18" i="5" s="1"/>
  <c r="AQ19" i="5" s="1"/>
  <c r="AQ20" i="5" s="1"/>
  <c r="AQ21" i="5" s="1"/>
  <c r="AQ22" i="5" s="1"/>
  <c r="AQ23" i="5" s="1"/>
  <c r="AQ24" i="5" s="1"/>
  <c r="AQ25" i="5" s="1"/>
  <c r="AQ26" i="5" s="1"/>
  <c r="AQ27" i="5" s="1"/>
  <c r="AQ28" i="5" s="1"/>
  <c r="AQ29" i="5" s="1"/>
  <c r="AQ30" i="5" s="1"/>
  <c r="AQ31" i="5" s="1"/>
  <c r="AQ32" i="5" s="1"/>
  <c r="AN10" i="5"/>
  <c r="AN11" i="5" s="1"/>
  <c r="AN12" i="5" s="1"/>
  <c r="AN13" i="5" s="1"/>
  <c r="AN14" i="5" s="1"/>
  <c r="AN15" i="5" s="1"/>
  <c r="AN16" i="5" s="1"/>
  <c r="AN17" i="5" s="1"/>
  <c r="AN18" i="5" s="1"/>
  <c r="AN19" i="5" s="1"/>
  <c r="AN20" i="5" s="1"/>
  <c r="AN21" i="5" s="1"/>
  <c r="AN22" i="5" s="1"/>
  <c r="AN23" i="5" s="1"/>
  <c r="AN24" i="5" s="1"/>
  <c r="AN25" i="5" s="1"/>
  <c r="AN26" i="5" s="1"/>
  <c r="AN27" i="5" s="1"/>
  <c r="AN28" i="5" s="1"/>
  <c r="AN29" i="5" s="1"/>
  <c r="AN30" i="5" s="1"/>
  <c r="AN31" i="5" s="1"/>
  <c r="AN32" i="5" s="1"/>
  <c r="AN9" i="5"/>
  <c r="AL9" i="5"/>
  <c r="AL10" i="5" s="1"/>
  <c r="AL11" i="5" s="1"/>
  <c r="AL12" i="5" s="1"/>
  <c r="AL13" i="5" s="1"/>
  <c r="AL14" i="5" s="1"/>
  <c r="AL15" i="5" s="1"/>
  <c r="AL16" i="5" s="1"/>
  <c r="AL17" i="5" s="1"/>
  <c r="AL18" i="5" s="1"/>
  <c r="AL19" i="5" s="1"/>
  <c r="AL20" i="5" s="1"/>
  <c r="AL21" i="5" s="1"/>
  <c r="AL22" i="5" s="1"/>
  <c r="AL23" i="5" s="1"/>
  <c r="AL24" i="5" s="1"/>
  <c r="AL25" i="5" s="1"/>
  <c r="AL26" i="5" s="1"/>
  <c r="AL27" i="5" s="1"/>
  <c r="AL28" i="5" s="1"/>
  <c r="AL29" i="5" s="1"/>
  <c r="AL30" i="5" s="1"/>
  <c r="AL31" i="5" s="1"/>
  <c r="AL32" i="5" s="1"/>
  <c r="AI9" i="5"/>
  <c r="AI10" i="5" s="1"/>
  <c r="AI11" i="5" s="1"/>
  <c r="AI12" i="5" s="1"/>
  <c r="AI13" i="5" s="1"/>
  <c r="AI14" i="5" s="1"/>
  <c r="AI15" i="5" s="1"/>
  <c r="AI16" i="5" s="1"/>
  <c r="AI17" i="5" s="1"/>
  <c r="AI18" i="5" s="1"/>
  <c r="AI19" i="5" s="1"/>
  <c r="AI20" i="5" s="1"/>
  <c r="AI21" i="5" s="1"/>
  <c r="AI22" i="5" s="1"/>
  <c r="AI23" i="5" s="1"/>
  <c r="AI24" i="5" s="1"/>
  <c r="AI25" i="5" s="1"/>
  <c r="AI26" i="5" s="1"/>
  <c r="AI27" i="5" s="1"/>
  <c r="AI28" i="5" s="1"/>
  <c r="AI29" i="5" s="1"/>
  <c r="AI30" i="5" s="1"/>
  <c r="AI31" i="5" s="1"/>
  <c r="AI32" i="5" s="1"/>
  <c r="AG9" i="5"/>
  <c r="AG10" i="5" s="1"/>
  <c r="AG11" i="5" s="1"/>
  <c r="AG12" i="5" s="1"/>
  <c r="AG13" i="5" s="1"/>
  <c r="AG14" i="5" s="1"/>
  <c r="AG15" i="5" s="1"/>
  <c r="AG16" i="5" s="1"/>
  <c r="AG17" i="5" s="1"/>
  <c r="AG18" i="5" s="1"/>
  <c r="AG19" i="5" s="1"/>
  <c r="AG20" i="5" s="1"/>
  <c r="AG21" i="5" s="1"/>
  <c r="AG22" i="5" s="1"/>
  <c r="AG23" i="5" s="1"/>
  <c r="AG24" i="5" s="1"/>
  <c r="AG25" i="5" s="1"/>
  <c r="AG26" i="5" s="1"/>
  <c r="AG27" i="5" s="1"/>
  <c r="AG28" i="5" s="1"/>
  <c r="AG29" i="5" s="1"/>
  <c r="AG30" i="5" s="1"/>
  <c r="AG31" i="5" s="1"/>
  <c r="AG32" i="5" s="1"/>
  <c r="AD9" i="5"/>
  <c r="AD10" i="5" s="1"/>
  <c r="AD11" i="5" s="1"/>
  <c r="AD12" i="5" s="1"/>
  <c r="AD13" i="5" s="1"/>
  <c r="AD14" i="5" s="1"/>
  <c r="AD15" i="5" s="1"/>
  <c r="AD16" i="5" s="1"/>
  <c r="AD17" i="5" s="1"/>
  <c r="AD18" i="5" s="1"/>
  <c r="AD19" i="5" s="1"/>
  <c r="AD20" i="5" s="1"/>
  <c r="AD21" i="5" s="1"/>
  <c r="AD22" i="5" s="1"/>
  <c r="AD23" i="5" s="1"/>
  <c r="AD24" i="5" s="1"/>
  <c r="AD25" i="5" s="1"/>
  <c r="AD26" i="5" s="1"/>
  <c r="AD27" i="5" s="1"/>
  <c r="AD28" i="5" s="1"/>
  <c r="AD29" i="5" s="1"/>
  <c r="AD30" i="5" s="1"/>
  <c r="AD31" i="5" s="1"/>
  <c r="AD32" i="5" s="1"/>
  <c r="AB9" i="5"/>
  <c r="AB10" i="5" s="1"/>
  <c r="AB11" i="5" s="1"/>
  <c r="AB12" i="5" s="1"/>
  <c r="AB13" i="5" s="1"/>
  <c r="AB14" i="5" s="1"/>
  <c r="AB15" i="5" s="1"/>
  <c r="AB16" i="5" s="1"/>
  <c r="AB17" i="5" s="1"/>
  <c r="AB18" i="5" s="1"/>
  <c r="AB19" i="5" s="1"/>
  <c r="AB20" i="5" s="1"/>
  <c r="AB21" i="5" s="1"/>
  <c r="AB22" i="5" s="1"/>
  <c r="AB23" i="5" s="1"/>
  <c r="AB24" i="5" s="1"/>
  <c r="AB25" i="5" s="1"/>
  <c r="AB26" i="5" s="1"/>
  <c r="AB27" i="5" s="1"/>
  <c r="AB28" i="5" s="1"/>
  <c r="AB29" i="5" s="1"/>
  <c r="AB30" i="5" s="1"/>
  <c r="AB31" i="5" s="1"/>
  <c r="AB32" i="5" s="1"/>
  <c r="Y9" i="5"/>
  <c r="Y10" i="5" s="1"/>
  <c r="Y11" i="5" s="1"/>
  <c r="Y12" i="5" s="1"/>
  <c r="Y13" i="5" s="1"/>
  <c r="Y14" i="5" s="1"/>
  <c r="Y15" i="5" s="1"/>
  <c r="Y16" i="5" s="1"/>
  <c r="Y17" i="5" s="1"/>
  <c r="Y18" i="5" s="1"/>
  <c r="Y19" i="5" s="1"/>
  <c r="Y20" i="5" s="1"/>
  <c r="Y21" i="5" s="1"/>
  <c r="Y22" i="5" s="1"/>
  <c r="Y23" i="5" s="1"/>
  <c r="Y24" i="5" s="1"/>
  <c r="Y25" i="5" s="1"/>
  <c r="Y26" i="5" s="1"/>
  <c r="Y27" i="5" s="1"/>
  <c r="Y28" i="5" s="1"/>
  <c r="Y29" i="5" s="1"/>
  <c r="Y30" i="5" s="1"/>
  <c r="Y31" i="5" s="1"/>
  <c r="Y32" i="5" s="1"/>
  <c r="W10" i="5"/>
  <c r="W11" i="5" s="1"/>
  <c r="W12" i="5" s="1"/>
  <c r="W13" i="5" s="1"/>
  <c r="W14" i="5" s="1"/>
  <c r="W15" i="5" s="1"/>
  <c r="W16" i="5" s="1"/>
  <c r="W17" i="5" s="1"/>
  <c r="W18" i="5" s="1"/>
  <c r="W19" i="5" s="1"/>
  <c r="W20" i="5" s="1"/>
  <c r="W21" i="5" s="1"/>
  <c r="W22" i="5" s="1"/>
  <c r="W23" i="5" s="1"/>
  <c r="W24" i="5" s="1"/>
  <c r="W25" i="5" s="1"/>
  <c r="W26" i="5" s="1"/>
  <c r="W27" i="5" s="1"/>
  <c r="W28" i="5" s="1"/>
  <c r="W29" i="5" s="1"/>
  <c r="W30" i="5" s="1"/>
  <c r="W31" i="5" s="1"/>
  <c r="W32" i="5" s="1"/>
  <c r="W9" i="5"/>
  <c r="T10" i="5"/>
  <c r="T11" i="5" s="1"/>
  <c r="T12" i="5" s="1"/>
  <c r="T13" i="5" s="1"/>
  <c r="T14" i="5" s="1"/>
  <c r="T15" i="5" s="1"/>
  <c r="T16" i="5" s="1"/>
  <c r="T17" i="5" s="1"/>
  <c r="T18" i="5" s="1"/>
  <c r="T19" i="5" s="1"/>
  <c r="T20" i="5" s="1"/>
  <c r="T21" i="5" s="1"/>
  <c r="T22" i="5" s="1"/>
  <c r="T23" i="5" s="1"/>
  <c r="T24" i="5" s="1"/>
  <c r="T25" i="5" s="1"/>
  <c r="T26" i="5" s="1"/>
  <c r="T27" i="5" s="1"/>
  <c r="T28" i="5" s="1"/>
  <c r="T29" i="5" s="1"/>
  <c r="T30" i="5" s="1"/>
  <c r="T31" i="5" s="1"/>
  <c r="T32" i="5" s="1"/>
  <c r="T9" i="5"/>
  <c r="R9" i="5"/>
  <c r="R10" i="5" s="1"/>
  <c r="R11" i="5" s="1"/>
  <c r="R12" i="5" s="1"/>
  <c r="R13" i="5" s="1"/>
  <c r="R14" i="5" s="1"/>
  <c r="R15" i="5" s="1"/>
  <c r="R16" i="5" s="1"/>
  <c r="R17" i="5" s="1"/>
  <c r="R18" i="5" s="1"/>
  <c r="R19" i="5" s="1"/>
  <c r="R20" i="5" s="1"/>
  <c r="R21" i="5" s="1"/>
  <c r="R22" i="5" s="1"/>
  <c r="R23" i="5" s="1"/>
  <c r="R24" i="5" s="1"/>
  <c r="R25" i="5" s="1"/>
  <c r="R26" i="5" s="1"/>
  <c r="R27" i="5" s="1"/>
  <c r="R28" i="5" s="1"/>
  <c r="R29" i="5" s="1"/>
  <c r="R30" i="5" s="1"/>
  <c r="R31" i="5" s="1"/>
  <c r="R32" i="5" s="1"/>
  <c r="O10" i="5"/>
  <c r="O11" i="5" s="1"/>
  <c r="O12" i="5" s="1"/>
  <c r="O13" i="5" s="1"/>
  <c r="O14" i="5" s="1"/>
  <c r="O15" i="5" s="1"/>
  <c r="O16" i="5" s="1"/>
  <c r="O17" i="5" s="1"/>
  <c r="O18" i="5" s="1"/>
  <c r="O19" i="5" s="1"/>
  <c r="O20" i="5" s="1"/>
  <c r="O21" i="5" s="1"/>
  <c r="O22" i="5" s="1"/>
  <c r="O23" i="5" s="1"/>
  <c r="O24" i="5" s="1"/>
  <c r="O25" i="5" s="1"/>
  <c r="O26" i="5" s="1"/>
  <c r="O27" i="5" s="1"/>
  <c r="O28" i="5" s="1"/>
  <c r="O29" i="5" s="1"/>
  <c r="O30" i="5" s="1"/>
  <c r="O31" i="5" s="1"/>
  <c r="O32" i="5" s="1"/>
  <c r="O9" i="5"/>
  <c r="M10" i="5"/>
  <c r="M11" i="5" s="1"/>
  <c r="M12" i="5" s="1"/>
  <c r="M13" i="5" s="1"/>
  <c r="M14" i="5" s="1"/>
  <c r="M15" i="5" s="1"/>
  <c r="M16" i="5" s="1"/>
  <c r="M17" i="5" s="1"/>
  <c r="M18" i="5" s="1"/>
  <c r="M19" i="5" s="1"/>
  <c r="M20" i="5" s="1"/>
  <c r="M21" i="5" s="1"/>
  <c r="M22" i="5" s="1"/>
  <c r="M23" i="5" s="1"/>
  <c r="M24" i="5" s="1"/>
  <c r="M25" i="5" s="1"/>
  <c r="M26" i="5" s="1"/>
  <c r="M27" i="5" s="1"/>
  <c r="M28" i="5" s="1"/>
  <c r="M29" i="5" s="1"/>
  <c r="M30" i="5" s="1"/>
  <c r="M31" i="5" s="1"/>
  <c r="M32" i="5" s="1"/>
  <c r="M9" i="5"/>
  <c r="J10" i="5"/>
  <c r="J11" i="5" s="1"/>
  <c r="J12" i="5" s="1"/>
  <c r="J13" i="5" s="1"/>
  <c r="J14" i="5" s="1"/>
  <c r="J15" i="5" s="1"/>
  <c r="J16" i="5" s="1"/>
  <c r="J17" i="5" s="1"/>
  <c r="J18" i="5" s="1"/>
  <c r="J19" i="5" s="1"/>
  <c r="J20" i="5" s="1"/>
  <c r="J21" i="5" s="1"/>
  <c r="J22" i="5" s="1"/>
  <c r="J23" i="5" s="1"/>
  <c r="J24" i="5" s="1"/>
  <c r="J25" i="5" s="1"/>
  <c r="J26" i="5" s="1"/>
  <c r="J27" i="5" s="1"/>
  <c r="J28" i="5" s="1"/>
  <c r="J29" i="5" s="1"/>
  <c r="J30" i="5" s="1"/>
  <c r="J31" i="5" s="1"/>
  <c r="J32" i="5" s="1"/>
  <c r="J9" i="5"/>
  <c r="H10" i="5"/>
  <c r="H11" i="5" s="1"/>
  <c r="H12" i="5" s="1"/>
  <c r="H13" i="5" s="1"/>
  <c r="H14" i="5" s="1"/>
  <c r="H15" i="5" s="1"/>
  <c r="H16" i="5" s="1"/>
  <c r="H17" i="5" s="1"/>
  <c r="H18" i="5" s="1"/>
  <c r="H19" i="5" s="1"/>
  <c r="H20" i="5" s="1"/>
  <c r="H21" i="5" s="1"/>
  <c r="H22" i="5" s="1"/>
  <c r="H23" i="5" s="1"/>
  <c r="H24" i="5" s="1"/>
  <c r="H25" i="5" s="1"/>
  <c r="H26" i="5" s="1"/>
  <c r="H27" i="5" s="1"/>
  <c r="H28" i="5" s="1"/>
  <c r="H29" i="5" s="1"/>
  <c r="H30" i="5" s="1"/>
  <c r="H31" i="5" s="1"/>
  <c r="H32" i="5" s="1"/>
  <c r="H9" i="5"/>
  <c r="E10" i="5"/>
  <c r="E11" i="5" s="1"/>
  <c r="E12" i="5" s="1"/>
  <c r="E13" i="5" s="1"/>
  <c r="E14" i="5" s="1"/>
  <c r="E15" i="5" s="1"/>
  <c r="E16" i="5" s="1"/>
  <c r="E17" i="5" s="1"/>
  <c r="E18" i="5" s="1"/>
  <c r="E19" i="5" s="1"/>
  <c r="E20" i="5" s="1"/>
  <c r="E21" i="5" s="1"/>
  <c r="E22" i="5" s="1"/>
  <c r="E23" i="5" s="1"/>
  <c r="E24" i="5" s="1"/>
  <c r="E25" i="5" s="1"/>
  <c r="E26" i="5" s="1"/>
  <c r="E27" i="5" s="1"/>
  <c r="E28" i="5" s="1"/>
  <c r="E29" i="5" s="1"/>
  <c r="E30" i="5" s="1"/>
  <c r="E31" i="5" s="1"/>
  <c r="E32" i="5" s="1"/>
  <c r="E9" i="5"/>
  <c r="C10" i="5"/>
  <c r="C11" i="5"/>
  <c r="C12" i="5"/>
  <c r="C13" i="5" s="1"/>
  <c r="C14" i="5" s="1"/>
  <c r="C15" i="5" s="1"/>
  <c r="C16" i="5" s="1"/>
  <c r="C17" i="5" s="1"/>
  <c r="C18" i="5" s="1"/>
  <c r="C19" i="5" s="1"/>
  <c r="C20" i="5" s="1"/>
  <c r="C21" i="5" s="1"/>
  <c r="C22" i="5" s="1"/>
  <c r="C23" i="5" s="1"/>
  <c r="C24" i="5" s="1"/>
  <c r="C25" i="5" s="1"/>
  <c r="C26" i="5" s="1"/>
  <c r="C27" i="5" s="1"/>
  <c r="C28" i="5" s="1"/>
  <c r="C29" i="5" s="1"/>
  <c r="C30" i="5" s="1"/>
  <c r="C31" i="5" s="1"/>
  <c r="C32" i="5" s="1"/>
  <c r="C9" i="5"/>
  <c r="N31" i="2"/>
  <c r="N30" i="2"/>
  <c r="N29" i="2"/>
  <c r="N28" i="2"/>
  <c r="N27" i="2"/>
  <c r="N26" i="2"/>
  <c r="N25" i="2"/>
  <c r="N24" i="2"/>
  <c r="N23" i="2"/>
  <c r="N22" i="2"/>
  <c r="N21" i="2"/>
  <c r="N20" i="2"/>
  <c r="N19" i="2"/>
  <c r="N18" i="2"/>
  <c r="N17" i="2"/>
  <c r="N16" i="2"/>
  <c r="N15" i="2"/>
  <c r="N14" i="2"/>
  <c r="N13" i="2"/>
  <c r="N12" i="2"/>
  <c r="N11" i="2"/>
  <c r="N10" i="2"/>
  <c r="N9" i="2"/>
  <c r="N8" i="2"/>
  <c r="D9" i="2"/>
  <c r="D10" i="2"/>
  <c r="D11" i="2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29" i="2"/>
  <c r="D30" i="2"/>
  <c r="D31" i="2"/>
  <c r="D8" i="2"/>
  <c r="S31" i="2"/>
  <c r="S30" i="2"/>
  <c r="S29" i="2"/>
  <c r="S28" i="2"/>
  <c r="S27" i="2"/>
  <c r="S26" i="2"/>
  <c r="S25" i="2"/>
  <c r="S24" i="2"/>
  <c r="S23" i="2"/>
  <c r="S22" i="2"/>
  <c r="S21" i="2"/>
  <c r="S20" i="2"/>
  <c r="S19" i="2"/>
  <c r="S18" i="2"/>
  <c r="S17" i="2"/>
  <c r="S16" i="2"/>
  <c r="S15" i="2"/>
  <c r="S14" i="2"/>
  <c r="S13" i="2"/>
  <c r="S12" i="2"/>
  <c r="S11" i="2"/>
  <c r="S10" i="2"/>
  <c r="S9" i="2"/>
  <c r="S8" i="2"/>
  <c r="I8" i="2"/>
  <c r="I9" i="2"/>
  <c r="I10" i="2"/>
  <c r="I11" i="2"/>
  <c r="I12" i="2"/>
  <c r="I13" i="2"/>
  <c r="I14" i="2"/>
  <c r="I15" i="2"/>
  <c r="I16" i="2"/>
  <c r="I17" i="2"/>
  <c r="I18" i="2"/>
  <c r="I19" i="2"/>
  <c r="I20" i="2"/>
  <c r="I21" i="2"/>
  <c r="I22" i="2"/>
  <c r="I23" i="2"/>
  <c r="I24" i="2"/>
  <c r="I25" i="2"/>
  <c r="I26" i="2"/>
  <c r="I27" i="2"/>
  <c r="I28" i="2"/>
  <c r="I29" i="2"/>
  <c r="I30" i="2"/>
  <c r="I31" i="2"/>
  <c r="T8" i="2"/>
  <c r="T9" i="2" s="1"/>
  <c r="T10" i="2" s="1"/>
  <c r="T11" i="2" s="1"/>
  <c r="T12" i="2" s="1"/>
  <c r="T13" i="2" s="1"/>
  <c r="T14" i="2" s="1"/>
  <c r="T15" i="2" s="1"/>
  <c r="T16" i="2" s="1"/>
  <c r="T17" i="2" s="1"/>
  <c r="T18" i="2" s="1"/>
  <c r="T19" i="2" s="1"/>
  <c r="T20" i="2" s="1"/>
  <c r="T21" i="2" s="1"/>
  <c r="T22" i="2" s="1"/>
  <c r="T23" i="2" s="1"/>
  <c r="T24" i="2" s="1"/>
  <c r="T25" i="2" s="1"/>
  <c r="T26" i="2" s="1"/>
  <c r="T27" i="2" s="1"/>
  <c r="T28" i="2" s="1"/>
  <c r="T29" i="2" s="1"/>
  <c r="T30" i="2" s="1"/>
  <c r="T31" i="2" s="1"/>
  <c r="Q8" i="2"/>
  <c r="Q9" i="2" s="1"/>
  <c r="Q10" i="2" s="1"/>
  <c r="Q11" i="2" s="1"/>
  <c r="Q12" i="2" s="1"/>
  <c r="Q13" i="2" s="1"/>
  <c r="Q14" i="2" s="1"/>
  <c r="Q15" i="2" s="1"/>
  <c r="Q16" i="2" s="1"/>
  <c r="Q17" i="2" s="1"/>
  <c r="Q18" i="2" s="1"/>
  <c r="Q19" i="2" s="1"/>
  <c r="Q20" i="2" s="1"/>
  <c r="Q21" i="2" s="1"/>
  <c r="Q22" i="2" s="1"/>
  <c r="Q23" i="2" s="1"/>
  <c r="Q24" i="2" s="1"/>
  <c r="Q25" i="2" s="1"/>
  <c r="Q26" i="2" s="1"/>
  <c r="Q27" i="2" s="1"/>
  <c r="Q28" i="2" s="1"/>
  <c r="Q29" i="2" s="1"/>
  <c r="Q30" i="2" s="1"/>
  <c r="Q31" i="2" s="1"/>
  <c r="O8" i="2"/>
  <c r="O9" i="2" s="1"/>
  <c r="O10" i="2" s="1"/>
  <c r="O11" i="2" s="1"/>
  <c r="O12" i="2" s="1"/>
  <c r="O13" i="2" s="1"/>
  <c r="O14" i="2" s="1"/>
  <c r="O15" i="2" s="1"/>
  <c r="O16" i="2" s="1"/>
  <c r="O17" i="2" s="1"/>
  <c r="O18" i="2" s="1"/>
  <c r="O19" i="2" s="1"/>
  <c r="O20" i="2" s="1"/>
  <c r="O21" i="2" s="1"/>
  <c r="O22" i="2" s="1"/>
  <c r="O23" i="2" s="1"/>
  <c r="O24" i="2" s="1"/>
  <c r="O25" i="2" s="1"/>
  <c r="O26" i="2" s="1"/>
  <c r="O27" i="2" s="1"/>
  <c r="O28" i="2" s="1"/>
  <c r="O29" i="2" s="1"/>
  <c r="O30" i="2" s="1"/>
  <c r="O31" i="2" s="1"/>
  <c r="J8" i="2"/>
  <c r="J9" i="2" s="1"/>
  <c r="J10" i="2" s="1"/>
  <c r="J11" i="2" s="1"/>
  <c r="J12" i="2" s="1"/>
  <c r="J13" i="2" s="1"/>
  <c r="J14" i="2" s="1"/>
  <c r="J15" i="2" s="1"/>
  <c r="J16" i="2" s="1"/>
  <c r="J17" i="2" s="1"/>
  <c r="J18" i="2" s="1"/>
  <c r="J19" i="2" s="1"/>
  <c r="J20" i="2" s="1"/>
  <c r="J21" i="2" s="1"/>
  <c r="J22" i="2" s="1"/>
  <c r="J23" i="2" s="1"/>
  <c r="J24" i="2" s="1"/>
  <c r="J25" i="2" s="1"/>
  <c r="J26" i="2" s="1"/>
  <c r="J27" i="2" s="1"/>
  <c r="J28" i="2" s="1"/>
  <c r="J29" i="2" s="1"/>
  <c r="J30" i="2" s="1"/>
  <c r="J31" i="2" s="1"/>
  <c r="G9" i="2"/>
  <c r="G10" i="2" s="1"/>
  <c r="G11" i="2" s="1"/>
  <c r="G12" i="2" s="1"/>
  <c r="G13" i="2" s="1"/>
  <c r="G14" i="2" s="1"/>
  <c r="G15" i="2" s="1"/>
  <c r="G16" i="2" s="1"/>
  <c r="G17" i="2" s="1"/>
  <c r="G18" i="2" s="1"/>
  <c r="G19" i="2" s="1"/>
  <c r="G20" i="2" s="1"/>
  <c r="G21" i="2" s="1"/>
  <c r="G22" i="2" s="1"/>
  <c r="G23" i="2" s="1"/>
  <c r="G24" i="2" s="1"/>
  <c r="G25" i="2" s="1"/>
  <c r="G26" i="2" s="1"/>
  <c r="G27" i="2" s="1"/>
  <c r="G28" i="2" s="1"/>
  <c r="G29" i="2" s="1"/>
  <c r="G30" i="2" s="1"/>
  <c r="G31" i="2" s="1"/>
  <c r="G8" i="2"/>
  <c r="E9" i="2"/>
  <c r="E10" i="2"/>
  <c r="E11" i="2"/>
  <c r="E12" i="2" s="1"/>
  <c r="E13" i="2" s="1"/>
  <c r="E14" i="2" s="1"/>
  <c r="E15" i="2" s="1"/>
  <c r="E16" i="2" s="1"/>
  <c r="E17" i="2" s="1"/>
  <c r="E18" i="2" s="1"/>
  <c r="E19" i="2" s="1"/>
  <c r="E20" i="2" s="1"/>
  <c r="E21" i="2" s="1"/>
  <c r="E22" i="2" s="1"/>
  <c r="E23" i="2" s="1"/>
  <c r="E24" i="2" s="1"/>
  <c r="E25" i="2" s="1"/>
  <c r="E26" i="2" s="1"/>
  <c r="E27" i="2" s="1"/>
  <c r="E28" i="2" s="1"/>
  <c r="E29" i="2" s="1"/>
  <c r="E30" i="2" s="1"/>
  <c r="E31" i="2" s="1"/>
  <c r="E8" i="2"/>
  <c r="AF8" i="5" l="1"/>
  <c r="D33" i="5"/>
  <c r="AH34" i="7"/>
  <c r="AF34" i="7"/>
  <c r="AD34" i="7"/>
  <c r="AB34" i="7"/>
  <c r="F33" i="5"/>
  <c r="I33" i="5"/>
  <c r="K33" i="5"/>
  <c r="N33" i="5"/>
  <c r="P33" i="5"/>
  <c r="S33" i="5"/>
  <c r="U33" i="5"/>
  <c r="X33" i="5"/>
  <c r="Z33" i="5"/>
  <c r="AC33" i="5"/>
  <c r="AE33" i="5"/>
  <c r="AH33" i="5"/>
  <c r="AJ33" i="5"/>
  <c r="AM33" i="5"/>
  <c r="AO33" i="5"/>
  <c r="AR33" i="5"/>
  <c r="AT33" i="5"/>
  <c r="AW33" i="5"/>
  <c r="AY33" i="5"/>
  <c r="BB33" i="5"/>
  <c r="BD33" i="5"/>
  <c r="BG33" i="5"/>
  <c r="BI33" i="5"/>
  <c r="BL33" i="5"/>
  <c r="BN33" i="5"/>
  <c r="BQ33" i="5"/>
  <c r="BS33" i="5"/>
  <c r="BV33" i="5"/>
  <c r="BX33" i="5"/>
  <c r="CA33" i="5"/>
  <c r="CC33" i="5"/>
  <c r="CF33" i="5"/>
  <c r="CH33" i="5"/>
  <c r="U32" i="2"/>
  <c r="H32" i="2"/>
  <c r="F32" i="2"/>
  <c r="AO34" i="7"/>
  <c r="AM34" i="7"/>
  <c r="W34" i="7"/>
  <c r="U34" i="7"/>
  <c r="S34" i="7"/>
  <c r="Q34" i="7"/>
  <c r="F34" i="7"/>
  <c r="L34" i="7"/>
  <c r="H34" i="7"/>
  <c r="J34" i="7"/>
  <c r="P34" i="6"/>
  <c r="N34" i="6"/>
  <c r="K34" i="6"/>
  <c r="I34" i="6"/>
  <c r="F34" i="6"/>
  <c r="D34" i="6"/>
  <c r="P32" i="2"/>
  <c r="R32" i="2"/>
  <c r="K32" i="2"/>
  <c r="AQ34" i="7"/>
  <c r="AS34" i="7"/>
</calcChain>
</file>

<file path=xl/sharedStrings.xml><?xml version="1.0" encoding="utf-8"?>
<sst xmlns="http://schemas.openxmlformats.org/spreadsheetml/2006/main" count="534" uniqueCount="66">
  <si>
    <t>Время</t>
  </si>
  <si>
    <t>А</t>
  </si>
  <si>
    <t>кВ</t>
  </si>
  <si>
    <t>Итого</t>
  </si>
  <si>
    <t>коэфф.=</t>
  </si>
  <si>
    <t>расход в кВтч</t>
  </si>
  <si>
    <t>показания счетчика</t>
  </si>
  <si>
    <t>Ток</t>
  </si>
  <si>
    <t>активный</t>
  </si>
  <si>
    <t>реактивный</t>
  </si>
  <si>
    <t>-</t>
  </si>
  <si>
    <t>часы</t>
  </si>
  <si>
    <t>110 кВ</t>
  </si>
  <si>
    <t>35 кВ</t>
  </si>
  <si>
    <t>6 кВ</t>
  </si>
  <si>
    <t>Исполнитель</t>
  </si>
  <si>
    <t>телефон</t>
  </si>
  <si>
    <t>ТСН-1</t>
  </si>
  <si>
    <t>ТСН-2</t>
  </si>
  <si>
    <t>Ввод Т-1 6 кВ</t>
  </si>
  <si>
    <t>Ввод Т-2 6 кВ</t>
  </si>
  <si>
    <t>23-22</t>
  </si>
  <si>
    <t>I , II сш</t>
  </si>
  <si>
    <t>Ток  Т-1    6 кВ</t>
  </si>
  <si>
    <t>Ток       Т-1    110 кВ</t>
  </si>
  <si>
    <t>Ток      Т-1      35 кВ</t>
  </si>
  <si>
    <t>Ток       Т-2    110 кВ</t>
  </si>
  <si>
    <t>Ток      Т-2      35 кВ</t>
  </si>
  <si>
    <t>Ток  Т-2    6 кВ</t>
  </si>
  <si>
    <t>ВЛ-10 кВ Будрино</t>
  </si>
  <si>
    <t>ВЛ-6 кВ Глядково</t>
  </si>
  <si>
    <t>ВЛ-6 кВ Ж/Д станция</t>
  </si>
  <si>
    <t>ВЛ-6 кВ Город-3</t>
  </si>
  <si>
    <t>ВЛ-6 кВ Город-1</t>
  </si>
  <si>
    <t>ВЛ-6 кВ Бобровниково</t>
  </si>
  <si>
    <t>ВЛ-6 кВ Лесхоз</t>
  </si>
  <si>
    <t>ВЛ-6 кВ Промзона-1</t>
  </si>
  <si>
    <t>ВЛ-6 кВ Очистные сооружения-1</t>
  </si>
  <si>
    <t>ВЛ-6 кВ РПБ</t>
  </si>
  <si>
    <t>ВЛ-6 кВ Очистные сооружения-2</t>
  </si>
  <si>
    <t>ВЛ-6 кВ Гор.водопровод</t>
  </si>
  <si>
    <t>ВЛ-6 кВ Промзона-2</t>
  </si>
  <si>
    <t>ВЛ-6 кВ Калашово</t>
  </si>
  <si>
    <t>ВЛ-6кВ Город-4</t>
  </si>
  <si>
    <t>ВЛ-6кВ Город-2</t>
  </si>
  <si>
    <t>ВЛ-6кВ Птицефабрика</t>
  </si>
  <si>
    <t xml:space="preserve">Ток </t>
  </si>
  <si>
    <t>Показания счетчиков</t>
  </si>
  <si>
    <t>отдача</t>
  </si>
  <si>
    <t>ВЛ-35 кВ Золотавцево</t>
  </si>
  <si>
    <t>Мощность</t>
  </si>
  <si>
    <t>прием</t>
  </si>
  <si>
    <t>МВт</t>
  </si>
  <si>
    <t>Мвар</t>
  </si>
  <si>
    <t>ВЛ-35 кВ СРЗ-1</t>
  </si>
  <si>
    <t>ВЛ-35 кВ СРЗ-2</t>
  </si>
  <si>
    <t>ВЛ-110 кВ РП-1 - В.Устюг-1</t>
  </si>
  <si>
    <t>ВЛ-110 кВ РП-2 - В.Устюг-2</t>
  </si>
  <si>
    <t>ВЛ-110 кВ Дымково-1 - В.Устюг-1</t>
  </si>
  <si>
    <t>ВЛ-110 кВ Дымково-2 - В.Устюг-2</t>
  </si>
  <si>
    <t>Ведомость нагрузок  по ВЛ-6 кВ на ПС 110/35/6 кВ В-Устюг в режимный день 19.06.2019 по Великоустюгским электрическим сетям</t>
  </si>
  <si>
    <t>Ведомость нагрузок ВЛ-35 кВ  на ПС 110/35/6 кВ В.Устюг в режимный день 19.06.2019 по Великоустюгским электрическим сетям</t>
  </si>
  <si>
    <t>Ведомость нагрузок по ВЛ-110 кВ  на ПС 110/35/6 кВ В.Устюг в режимный день 19.06.2019 по Великоустюгским электрическим сетям</t>
  </si>
  <si>
    <t>Ведомость нагрузок Т-1,Т-2 ПС "В.Устюг" в режимный день 19.06.2019 по Великоустюгским электрическим сетям</t>
  </si>
  <si>
    <t>Ведомость по напряжениям ПС "В.Устюг" в режимный день 19.06.2019 по Великоустюгским электрическим сетям</t>
  </si>
  <si>
    <t>Легостаев Д.А.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</si>
</sst>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#,##0.000"/>
    <numFmt numFmtId="166" formatCode="0.000"/>
  </numFmts>
  <fonts count="11" x14ac:knownFonts="1">
    <font>
      <sz val="10"/>
      <name val="Arial Cyr"/>
      <charset val="204"/>
    </font>
    <font>
      <b/>
      <sz val="10"/>
      <name val="Arial Cyr"/>
      <charset val="204"/>
    </font>
    <font>
      <b/>
      <u/>
      <sz val="14"/>
      <name val="Arial Cyr"/>
      <charset val="204"/>
    </font>
    <font>
      <b/>
      <sz val="8"/>
      <name val="Arial Cyr"/>
      <charset val="204"/>
    </font>
    <font>
      <b/>
      <sz val="14"/>
      <name val="Arial Cyr"/>
      <charset val="204"/>
    </font>
    <font>
      <sz val="10"/>
      <name val="Arial Cyr"/>
      <family val="2"/>
      <charset val="204"/>
    </font>
    <font>
      <b/>
      <sz val="10"/>
      <name val="Arial Cyr"/>
      <family val="2"/>
      <charset val="204"/>
    </font>
    <font>
      <b/>
      <sz val="12"/>
      <name val="Arial Cyr"/>
      <family val="2"/>
      <charset val="204"/>
    </font>
    <font>
      <b/>
      <sz val="14"/>
      <name val="Arial Cyr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56">
    <xf numFmtId="0" fontId="0" fillId="0" borderId="0" xfId="0"/>
    <xf numFmtId="20" fontId="1" fillId="0" borderId="1" xfId="0" applyNumberFormat="1" applyFont="1" applyBorder="1" applyAlignment="1">
      <alignment horizontal="center"/>
    </xf>
    <xf numFmtId="20" fontId="1" fillId="0" borderId="2" xfId="0" applyNumberFormat="1" applyFont="1" applyBorder="1" applyAlignment="1">
      <alignment horizontal="center"/>
    </xf>
    <xf numFmtId="20" fontId="1" fillId="0" borderId="3" xfId="0" applyNumberFormat="1" applyFont="1" applyBorder="1" applyAlignment="1">
      <alignment horizontal="center"/>
    </xf>
    <xf numFmtId="20" fontId="1" fillId="0" borderId="4" xfId="0" applyNumberFormat="1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20" fontId="1" fillId="0" borderId="6" xfId="0" applyNumberFormat="1" applyFont="1" applyBorder="1" applyAlignment="1">
      <alignment horizontal="center"/>
    </xf>
    <xf numFmtId="0" fontId="1" fillId="2" borderId="5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20" fontId="1" fillId="0" borderId="8" xfId="0" applyNumberFormat="1" applyFont="1" applyBorder="1" applyAlignment="1">
      <alignment horizontal="center"/>
    </xf>
    <xf numFmtId="0" fontId="1" fillId="0" borderId="0" xfId="0" applyFont="1"/>
    <xf numFmtId="20" fontId="1" fillId="3" borderId="1" xfId="0" applyNumberFormat="1" applyFont="1" applyFill="1" applyBorder="1" applyAlignment="1">
      <alignment horizontal="center"/>
    </xf>
    <xf numFmtId="20" fontId="1" fillId="3" borderId="3" xfId="0" applyNumberFormat="1" applyFont="1" applyFill="1" applyBorder="1" applyAlignment="1">
      <alignment horizontal="center"/>
    </xf>
    <xf numFmtId="0" fontId="2" fillId="0" borderId="0" xfId="0" applyFont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/>
    </xf>
    <xf numFmtId="0" fontId="1" fillId="2" borderId="10" xfId="0" applyFont="1" applyFill="1" applyBorder="1" applyAlignment="1">
      <alignment horizontal="center"/>
    </xf>
    <xf numFmtId="0" fontId="1" fillId="2" borderId="5" xfId="0" applyFont="1" applyFill="1" applyBorder="1" applyAlignment="1">
      <alignment horizontal="center"/>
    </xf>
    <xf numFmtId="0" fontId="3" fillId="2" borderId="7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5" fillId="0" borderId="0" xfId="0" applyFont="1"/>
    <xf numFmtId="0" fontId="1" fillId="2" borderId="15" xfId="0" applyFont="1" applyFill="1" applyBorder="1" applyAlignment="1">
      <alignment horizontal="center"/>
    </xf>
    <xf numFmtId="0" fontId="6" fillId="2" borderId="7" xfId="0" applyFont="1" applyFill="1" applyBorder="1" applyAlignment="1">
      <alignment horizontal="center" vertical="center" wrapText="1"/>
    </xf>
    <xf numFmtId="0" fontId="1" fillId="2" borderId="16" xfId="0" applyFont="1" applyFill="1" applyBorder="1" applyAlignment="1">
      <alignment horizontal="center"/>
    </xf>
    <xf numFmtId="0" fontId="7" fillId="0" borderId="0" xfId="0" applyFont="1" applyAlignment="1">
      <alignment horizontal="center" vertical="center" wrapText="1"/>
    </xf>
    <xf numFmtId="0" fontId="4" fillId="4" borderId="7" xfId="0" applyFont="1" applyFill="1" applyBorder="1" applyAlignment="1">
      <alignment horizontal="center" vertical="center" wrapText="1"/>
    </xf>
    <xf numFmtId="0" fontId="4" fillId="4" borderId="17" xfId="0" applyFont="1" applyFill="1" applyBorder="1" applyAlignment="1">
      <alignment horizontal="center" vertical="center" wrapText="1"/>
    </xf>
    <xf numFmtId="0" fontId="0" fillId="4" borderId="9" xfId="0" applyFill="1" applyBorder="1"/>
    <xf numFmtId="0" fontId="3" fillId="2" borderId="18" xfId="0" applyFont="1" applyFill="1" applyBorder="1" applyAlignment="1">
      <alignment horizontal="center" vertical="center" wrapText="1"/>
    </xf>
    <xf numFmtId="0" fontId="3" fillId="2" borderId="19" xfId="0" applyFont="1" applyFill="1" applyBorder="1" applyAlignment="1">
      <alignment horizontal="center" vertical="center" wrapText="1"/>
    </xf>
    <xf numFmtId="20" fontId="1" fillId="0" borderId="11" xfId="0" applyNumberFormat="1" applyFont="1" applyBorder="1" applyAlignment="1">
      <alignment horizontal="center"/>
    </xf>
    <xf numFmtId="0" fontId="0" fillId="3" borderId="0" xfId="0" applyFill="1"/>
    <xf numFmtId="0" fontId="0" fillId="0" borderId="0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Fill="1" applyBorder="1" applyAlignment="1">
      <alignment horizontal="center"/>
    </xf>
    <xf numFmtId="0" fontId="1" fillId="2" borderId="17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3" fillId="2" borderId="21" xfId="0" applyFont="1" applyFill="1" applyBorder="1" applyAlignment="1">
      <alignment horizontal="center" vertical="center" wrapText="1"/>
    </xf>
    <xf numFmtId="2" fontId="0" fillId="0" borderId="6" xfId="0" applyNumberFormat="1" applyBorder="1" applyAlignment="1">
      <alignment horizontal="center" vertical="center"/>
    </xf>
    <xf numFmtId="0" fontId="3" fillId="2" borderId="25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2" fontId="0" fillId="0" borderId="26" xfId="0" applyNumberFormat="1" applyFill="1" applyBorder="1" applyAlignment="1">
      <alignment horizontal="right"/>
    </xf>
    <xf numFmtId="2" fontId="0" fillId="0" borderId="1" xfId="0" applyNumberFormat="1" applyBorder="1" applyAlignment="1">
      <alignment horizontal="center"/>
    </xf>
    <xf numFmtId="2" fontId="0" fillId="3" borderId="1" xfId="0" applyNumberFormat="1" applyFill="1" applyBorder="1" applyAlignment="1">
      <alignment horizontal="center"/>
    </xf>
    <xf numFmtId="2" fontId="0" fillId="0" borderId="3" xfId="0" applyNumberForma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20" fontId="1" fillId="6" borderId="1" xfId="0" applyNumberFormat="1" applyFont="1" applyFill="1" applyBorder="1" applyAlignment="1">
      <alignment horizontal="center"/>
    </xf>
    <xf numFmtId="2" fontId="0" fillId="6" borderId="3" xfId="0" applyNumberFormat="1" applyFill="1" applyBorder="1" applyAlignment="1">
      <alignment horizontal="center"/>
    </xf>
    <xf numFmtId="0" fontId="0" fillId="6" borderId="0" xfId="0" applyFill="1"/>
    <xf numFmtId="2" fontId="0" fillId="6" borderId="6" xfId="0" applyNumberFormat="1" applyFill="1" applyBorder="1" applyAlignment="1">
      <alignment horizontal="center" vertical="center"/>
    </xf>
    <xf numFmtId="2" fontId="0" fillId="6" borderId="1" xfId="0" applyNumberFormat="1" applyFill="1" applyBorder="1" applyAlignment="1">
      <alignment horizontal="center"/>
    </xf>
    <xf numFmtId="2" fontId="0" fillId="0" borderId="11" xfId="0" applyNumberFormat="1" applyBorder="1" applyAlignment="1">
      <alignment horizontal="center"/>
    </xf>
    <xf numFmtId="2" fontId="0" fillId="0" borderId="12" xfId="0" applyNumberFormat="1" applyBorder="1" applyAlignment="1">
      <alignment horizontal="center"/>
    </xf>
    <xf numFmtId="2" fontId="0" fillId="0" borderId="2" xfId="0" applyNumberFormat="1" applyBorder="1" applyAlignment="1">
      <alignment horizontal="center"/>
    </xf>
    <xf numFmtId="20" fontId="1" fillId="6" borderId="3" xfId="0" applyNumberFormat="1" applyFont="1" applyFill="1" applyBorder="1" applyAlignment="1">
      <alignment horizontal="center"/>
    </xf>
    <xf numFmtId="0" fontId="9" fillId="0" borderId="11" xfId="0" applyFont="1" applyBorder="1" applyAlignment="1">
      <alignment horizontal="center" vertical="center"/>
    </xf>
    <xf numFmtId="2" fontId="9" fillId="0" borderId="1" xfId="0" applyNumberFormat="1" applyFont="1" applyBorder="1" applyAlignment="1">
      <alignment horizontal="center" vertical="center"/>
    </xf>
    <xf numFmtId="2" fontId="9" fillId="6" borderId="1" xfId="0" applyNumberFormat="1" applyFont="1" applyFill="1" applyBorder="1" applyAlignment="1">
      <alignment horizontal="center" vertical="center"/>
    </xf>
    <xf numFmtId="2" fontId="9" fillId="3" borderId="1" xfId="0" applyNumberFormat="1" applyFont="1" applyFill="1" applyBorder="1" applyAlignment="1">
      <alignment horizontal="center" vertical="center"/>
    </xf>
    <xf numFmtId="2" fontId="9" fillId="0" borderId="2" xfId="0" applyNumberFormat="1" applyFont="1" applyBorder="1" applyAlignment="1">
      <alignment horizontal="center" vertical="center"/>
    </xf>
    <xf numFmtId="2" fontId="1" fillId="0" borderId="6" xfId="0" applyNumberFormat="1" applyFont="1" applyBorder="1" applyAlignment="1">
      <alignment horizontal="center"/>
    </xf>
    <xf numFmtId="2" fontId="1" fillId="0" borderId="12" xfId="0" applyNumberFormat="1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/>
    </xf>
    <xf numFmtId="2" fontId="1" fillId="0" borderId="3" xfId="0" applyNumberFormat="1" applyFont="1" applyBorder="1" applyAlignment="1">
      <alignment horizontal="center"/>
    </xf>
    <xf numFmtId="2" fontId="1" fillId="6" borderId="1" xfId="0" applyNumberFormat="1" applyFont="1" applyFill="1" applyBorder="1" applyAlignment="1">
      <alignment horizontal="center"/>
    </xf>
    <xf numFmtId="2" fontId="1" fillId="6" borderId="3" xfId="0" applyNumberFormat="1" applyFont="1" applyFill="1" applyBorder="1" applyAlignment="1">
      <alignment horizontal="center"/>
    </xf>
    <xf numFmtId="2" fontId="1" fillId="0" borderId="2" xfId="0" applyNumberFormat="1" applyFont="1" applyBorder="1" applyAlignment="1">
      <alignment horizontal="center"/>
    </xf>
    <xf numFmtId="2" fontId="1" fillId="0" borderId="4" xfId="0" applyNumberFormat="1" applyFont="1" applyBorder="1" applyAlignment="1">
      <alignment horizontal="center"/>
    </xf>
    <xf numFmtId="2" fontId="9" fillId="0" borderId="1" xfId="0" applyNumberFormat="1" applyFont="1" applyBorder="1" applyAlignment="1">
      <alignment horizontal="center" vertical="center" wrapText="1"/>
    </xf>
    <xf numFmtId="2" fontId="6" fillId="0" borderId="33" xfId="0" applyNumberFormat="1" applyFont="1" applyBorder="1" applyAlignment="1">
      <alignment horizontal="center" vertical="center"/>
    </xf>
    <xf numFmtId="2" fontId="6" fillId="0" borderId="13" xfId="0" applyNumberFormat="1" applyFont="1" applyBorder="1" applyAlignment="1">
      <alignment horizontal="center"/>
    </xf>
    <xf numFmtId="2" fontId="6" fillId="0" borderId="22" xfId="0" applyNumberFormat="1" applyFont="1" applyBorder="1" applyAlignment="1">
      <alignment horizontal="center" vertical="center"/>
    </xf>
    <xf numFmtId="166" fontId="9" fillId="0" borderId="11" xfId="0" applyNumberFormat="1" applyFont="1" applyBorder="1" applyAlignment="1">
      <alignment horizontal="center" vertical="center" wrapText="1"/>
    </xf>
    <xf numFmtId="166" fontId="9" fillId="0" borderId="1" xfId="0" applyNumberFormat="1" applyFont="1" applyBorder="1" applyAlignment="1">
      <alignment horizontal="center" vertical="center"/>
    </xf>
    <xf numFmtId="166" fontId="9" fillId="6" borderId="1" xfId="0" applyNumberFormat="1" applyFont="1" applyFill="1" applyBorder="1" applyAlignment="1">
      <alignment horizontal="center" vertical="center"/>
    </xf>
    <xf numFmtId="166" fontId="9" fillId="0" borderId="2" xfId="0" applyNumberFormat="1" applyFont="1" applyBorder="1" applyAlignment="1">
      <alignment horizontal="center" vertical="center"/>
    </xf>
    <xf numFmtId="2" fontId="6" fillId="6" borderId="13" xfId="0" applyNumberFormat="1" applyFont="1" applyFill="1" applyBorder="1" applyAlignment="1">
      <alignment horizontal="center"/>
    </xf>
    <xf numFmtId="0" fontId="1" fillId="0" borderId="26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2" fontId="1" fillId="0" borderId="19" xfId="0" applyNumberFormat="1" applyFont="1" applyBorder="1" applyAlignment="1">
      <alignment horizontal="center"/>
    </xf>
    <xf numFmtId="2" fontId="6" fillId="0" borderId="14" xfId="0" applyNumberFormat="1" applyFont="1" applyBorder="1" applyAlignment="1">
      <alignment horizontal="center"/>
    </xf>
    <xf numFmtId="2" fontId="9" fillId="0" borderId="11" xfId="0" applyNumberFormat="1" applyFont="1" applyBorder="1" applyAlignment="1">
      <alignment horizontal="center" vertical="center"/>
    </xf>
    <xf numFmtId="2" fontId="6" fillId="0" borderId="11" xfId="0" applyNumberFormat="1" applyFont="1" applyBorder="1" applyAlignment="1">
      <alignment horizontal="center"/>
    </xf>
    <xf numFmtId="2" fontId="6" fillId="0" borderId="1" xfId="0" applyNumberFormat="1" applyFont="1" applyBorder="1" applyAlignment="1">
      <alignment horizontal="center"/>
    </xf>
    <xf numFmtId="2" fontId="6" fillId="6" borderId="1" xfId="0" applyNumberFormat="1" applyFont="1" applyFill="1" applyBorder="1" applyAlignment="1">
      <alignment horizontal="center"/>
    </xf>
    <xf numFmtId="2" fontId="6" fillId="0" borderId="20" xfId="0" applyNumberFormat="1" applyFont="1" applyBorder="1" applyAlignment="1">
      <alignment horizontal="center"/>
    </xf>
    <xf numFmtId="2" fontId="6" fillId="0" borderId="2" xfId="0" applyNumberFormat="1" applyFont="1" applyBorder="1" applyAlignment="1">
      <alignment horizontal="center"/>
    </xf>
    <xf numFmtId="2" fontId="9" fillId="6" borderId="1" xfId="0" applyNumberFormat="1" applyFont="1" applyFill="1" applyBorder="1" applyAlignment="1">
      <alignment horizontal="center" vertical="center" wrapText="1"/>
    </xf>
    <xf numFmtId="2" fontId="9" fillId="0" borderId="2" xfId="0" applyNumberFormat="1" applyFont="1" applyBorder="1" applyAlignment="1">
      <alignment horizontal="center" vertical="center" wrapText="1"/>
    </xf>
    <xf numFmtId="166" fontId="9" fillId="0" borderId="1" xfId="0" applyNumberFormat="1" applyFont="1" applyBorder="1" applyAlignment="1">
      <alignment horizontal="center" vertical="center" wrapText="1"/>
    </xf>
    <xf numFmtId="166" fontId="9" fillId="6" borderId="1" xfId="0" applyNumberFormat="1" applyFont="1" applyFill="1" applyBorder="1" applyAlignment="1">
      <alignment horizontal="center" vertical="center" wrapText="1"/>
    </xf>
    <xf numFmtId="166" fontId="9" fillId="0" borderId="2" xfId="0" applyNumberFormat="1" applyFont="1" applyBorder="1" applyAlignment="1">
      <alignment horizontal="center" vertical="center" wrapText="1"/>
    </xf>
    <xf numFmtId="166" fontId="0" fillId="0" borderId="0" xfId="0" applyNumberFormat="1" applyAlignment="1">
      <alignment horizontal="center"/>
    </xf>
    <xf numFmtId="0" fontId="9" fillId="0" borderId="0" xfId="0" applyFont="1" applyAlignment="1">
      <alignment horizontal="center" vertical="center"/>
    </xf>
    <xf numFmtId="2" fontId="10" fillId="0" borderId="1" xfId="0" applyNumberFormat="1" applyFont="1" applyBorder="1" applyAlignment="1">
      <alignment horizontal="center" vertical="center"/>
    </xf>
    <xf numFmtId="2" fontId="10" fillId="6" borderId="1" xfId="0" applyNumberFormat="1" applyFont="1" applyFill="1" applyBorder="1" applyAlignment="1">
      <alignment horizontal="center" vertical="center"/>
    </xf>
    <xf numFmtId="2" fontId="10" fillId="0" borderId="2" xfId="0" applyNumberFormat="1" applyFont="1" applyBorder="1" applyAlignment="1">
      <alignment horizontal="center" vertical="center"/>
    </xf>
    <xf numFmtId="0" fontId="9" fillId="0" borderId="31" xfId="0" applyFont="1" applyBorder="1" applyAlignment="1">
      <alignment horizontal="center" vertical="center"/>
    </xf>
    <xf numFmtId="2" fontId="10" fillId="0" borderId="11" xfId="0" applyNumberFormat="1" applyFont="1" applyBorder="1" applyAlignment="1">
      <alignment horizontal="center" vertical="center"/>
    </xf>
    <xf numFmtId="2" fontId="10" fillId="0" borderId="19" xfId="0" applyNumberFormat="1" applyFont="1" applyBorder="1" applyAlignment="1">
      <alignment horizontal="center" vertical="center"/>
    </xf>
    <xf numFmtId="0" fontId="9" fillId="0" borderId="26" xfId="0" applyFont="1" applyBorder="1" applyAlignment="1">
      <alignment horizontal="center" vertical="center"/>
    </xf>
    <xf numFmtId="164" fontId="1" fillId="0" borderId="30" xfId="0" applyNumberFormat="1" applyFont="1" applyBorder="1" applyAlignment="1">
      <alignment horizontal="center" vertical="center"/>
    </xf>
    <xf numFmtId="0" fontId="0" fillId="0" borderId="31" xfId="0" applyBorder="1"/>
    <xf numFmtId="0" fontId="1" fillId="0" borderId="30" xfId="0" applyFont="1" applyBorder="1"/>
    <xf numFmtId="165" fontId="9" fillId="5" borderId="11" xfId="0" applyNumberFormat="1" applyFont="1" applyFill="1" applyBorder="1" applyAlignment="1">
      <alignment horizontal="center" vertical="center" wrapText="1"/>
    </xf>
    <xf numFmtId="166" fontId="9" fillId="0" borderId="11" xfId="0" applyNumberFormat="1" applyFont="1" applyBorder="1" applyAlignment="1">
      <alignment horizontal="center" vertical="center"/>
    </xf>
    <xf numFmtId="2" fontId="1" fillId="0" borderId="20" xfId="0" applyNumberFormat="1" applyFont="1" applyBorder="1" applyAlignment="1">
      <alignment horizontal="center" vertical="center"/>
    </xf>
    <xf numFmtId="2" fontId="0" fillId="0" borderId="22" xfId="0" applyNumberForma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2" fontId="1" fillId="6" borderId="1" xfId="0" applyNumberFormat="1" applyFont="1" applyFill="1" applyBorder="1" applyAlignment="1">
      <alignment horizontal="center" vertical="center"/>
    </xf>
    <xf numFmtId="2" fontId="0" fillId="6" borderId="22" xfId="0" applyNumberFormat="1" applyFill="1" applyBorder="1" applyAlignment="1">
      <alignment horizontal="center" vertical="center"/>
    </xf>
    <xf numFmtId="2" fontId="9" fillId="0" borderId="2" xfId="0" applyNumberFormat="1" applyFont="1" applyFill="1" applyBorder="1" applyAlignment="1">
      <alignment horizontal="center" vertical="center"/>
    </xf>
    <xf numFmtId="2" fontId="1" fillId="0" borderId="11" xfId="0" applyNumberFormat="1" applyFont="1" applyBorder="1" applyAlignment="1">
      <alignment horizontal="center"/>
    </xf>
    <xf numFmtId="2" fontId="0" fillId="0" borderId="8" xfId="0" applyNumberFormat="1" applyBorder="1" applyAlignment="1">
      <alignment horizontal="center"/>
    </xf>
    <xf numFmtId="2" fontId="0" fillId="0" borderId="6" xfId="0" applyNumberFormat="1" applyBorder="1" applyAlignment="1">
      <alignment horizontal="center"/>
    </xf>
    <xf numFmtId="2" fontId="1" fillId="0" borderId="20" xfId="0" applyNumberFormat="1" applyFont="1" applyBorder="1" applyAlignment="1">
      <alignment horizontal="center"/>
    </xf>
    <xf numFmtId="2" fontId="1" fillId="0" borderId="2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wrapText="1"/>
    </xf>
    <xf numFmtId="0" fontId="1" fillId="2" borderId="12" xfId="0" applyFont="1" applyFill="1" applyBorder="1" applyAlignment="1">
      <alignment horizontal="center" vertical="center"/>
    </xf>
    <xf numFmtId="0" fontId="1" fillId="2" borderId="23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2" borderId="17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 wrapText="1"/>
    </xf>
    <xf numFmtId="0" fontId="1" fillId="2" borderId="20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1" fillId="2" borderId="15" xfId="0" applyFont="1" applyFill="1" applyBorder="1" applyAlignment="1">
      <alignment horizontal="center"/>
    </xf>
    <xf numFmtId="0" fontId="1" fillId="2" borderId="24" xfId="0" applyFont="1" applyFill="1" applyBorder="1" applyAlignment="1">
      <alignment horizontal="center"/>
    </xf>
    <xf numFmtId="0" fontId="1" fillId="2" borderId="10" xfId="0" applyFont="1" applyFill="1" applyBorder="1" applyAlignment="1">
      <alignment horizontal="center"/>
    </xf>
    <xf numFmtId="0" fontId="1" fillId="2" borderId="19" xfId="0" applyFont="1" applyFill="1" applyBorder="1" applyAlignment="1">
      <alignment horizontal="center"/>
    </xf>
    <xf numFmtId="0" fontId="4" fillId="0" borderId="0" xfId="0" applyFont="1" applyBorder="1" applyAlignment="1">
      <alignment horizontal="center" vertical="center" wrapText="1"/>
    </xf>
    <xf numFmtId="0" fontId="1" fillId="2" borderId="28" xfId="0" applyFont="1" applyFill="1" applyBorder="1" applyAlignment="1">
      <alignment horizontal="center"/>
    </xf>
    <xf numFmtId="0" fontId="1" fillId="2" borderId="29" xfId="0" applyFont="1" applyFill="1" applyBorder="1" applyAlignment="1">
      <alignment horizontal="center"/>
    </xf>
    <xf numFmtId="0" fontId="1" fillId="2" borderId="12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/>
    </xf>
    <xf numFmtId="0" fontId="1" fillId="2" borderId="20" xfId="0" applyFont="1" applyFill="1" applyBorder="1" applyAlignment="1">
      <alignment horizontal="center" vertical="center"/>
    </xf>
    <xf numFmtId="0" fontId="1" fillId="2" borderId="19" xfId="0" applyFont="1" applyFill="1" applyBorder="1" applyAlignment="1">
      <alignment horizontal="center" vertical="center"/>
    </xf>
    <xf numFmtId="0" fontId="1" fillId="2" borderId="30" xfId="0" applyFont="1" applyFill="1" applyBorder="1" applyAlignment="1">
      <alignment horizontal="center" vertical="center"/>
    </xf>
    <xf numFmtId="0" fontId="1" fillId="2" borderId="16" xfId="0" applyFont="1" applyFill="1" applyBorder="1" applyAlignment="1">
      <alignment horizontal="center" vertical="center"/>
    </xf>
    <xf numFmtId="0" fontId="4" fillId="4" borderId="17" xfId="0" applyFont="1" applyFill="1" applyBorder="1" applyAlignment="1">
      <alignment horizontal="center" vertical="center" wrapText="1"/>
    </xf>
    <xf numFmtId="0" fontId="0" fillId="4" borderId="17" xfId="0" applyFill="1" applyBorder="1" applyAlignment="1"/>
    <xf numFmtId="0" fontId="4" fillId="4" borderId="7" xfId="0" applyFont="1" applyFill="1" applyBorder="1" applyAlignment="1">
      <alignment horizontal="center" vertical="center" wrapText="1"/>
    </xf>
    <xf numFmtId="0" fontId="4" fillId="4" borderId="9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21" xfId="0" applyFont="1" applyBorder="1" applyAlignment="1">
      <alignment horizontal="center" vertical="center" wrapText="1"/>
    </xf>
    <xf numFmtId="0" fontId="4" fillId="4" borderId="27" xfId="0" applyFont="1" applyFill="1" applyBorder="1" applyAlignment="1">
      <alignment horizontal="center" vertical="center" wrapText="1"/>
    </xf>
    <xf numFmtId="0" fontId="1" fillId="2" borderId="18" xfId="0" applyFont="1" applyFill="1" applyBorder="1" applyAlignment="1">
      <alignment horizontal="center" vertical="center"/>
    </xf>
    <xf numFmtId="0" fontId="1" fillId="2" borderId="21" xfId="0" applyFont="1" applyFill="1" applyBorder="1" applyAlignment="1">
      <alignment horizontal="center" vertical="center"/>
    </xf>
    <xf numFmtId="0" fontId="1" fillId="2" borderId="25" xfId="0" applyFont="1" applyFill="1" applyBorder="1" applyAlignment="1">
      <alignment horizontal="center" vertical="center"/>
    </xf>
    <xf numFmtId="0" fontId="8" fillId="4" borderId="27" xfId="0" applyFont="1" applyFill="1" applyBorder="1" applyAlignment="1">
      <alignment horizontal="center" vertical="center"/>
    </xf>
    <xf numFmtId="0" fontId="1" fillId="2" borderId="26" xfId="0" applyFont="1" applyFill="1" applyBorder="1" applyAlignment="1">
      <alignment horizontal="center" vertical="center"/>
    </xf>
    <xf numFmtId="0" fontId="1" fillId="2" borderId="32" xfId="0" applyFont="1" applyFill="1" applyBorder="1" applyAlignment="1">
      <alignment horizontal="center" vertical="center"/>
    </xf>
    <xf numFmtId="0" fontId="1" fillId="2" borderId="31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5"/>
  <sheetViews>
    <sheetView tabSelected="1" zoomScale="90" workbookViewId="0">
      <selection activeCell="H15" sqref="H15"/>
    </sheetView>
  </sheetViews>
  <sheetFormatPr defaultRowHeight="12.75" x14ac:dyDescent="0.2"/>
  <cols>
    <col min="1" max="1" width="14.28515625" customWidth="1"/>
    <col min="2" max="4" width="10.5703125" customWidth="1"/>
  </cols>
  <sheetData>
    <row r="1" spans="1:4" s="10" customFormat="1" ht="75" customHeight="1" x14ac:dyDescent="0.25">
      <c r="A1" s="117" t="s">
        <v>64</v>
      </c>
      <c r="B1" s="117"/>
      <c r="C1" s="117"/>
      <c r="D1" s="117"/>
    </row>
    <row r="2" spans="1:4" ht="15" customHeight="1" thickBot="1" x14ac:dyDescent="0.25"/>
    <row r="3" spans="1:4" ht="13.5" thickBot="1" x14ac:dyDescent="0.25">
      <c r="A3" s="118" t="s">
        <v>0</v>
      </c>
      <c r="B3" s="20" t="s">
        <v>12</v>
      </c>
      <c r="C3" s="16" t="s">
        <v>13</v>
      </c>
      <c r="D3" s="16" t="s">
        <v>14</v>
      </c>
    </row>
    <row r="4" spans="1:4" ht="13.5" thickBot="1" x14ac:dyDescent="0.25">
      <c r="A4" s="119"/>
      <c r="B4" s="15" t="s">
        <v>22</v>
      </c>
      <c r="C4" s="15" t="s">
        <v>22</v>
      </c>
      <c r="D4" s="22" t="s">
        <v>22</v>
      </c>
    </row>
    <row r="5" spans="1:4" ht="13.5" thickBot="1" x14ac:dyDescent="0.25">
      <c r="A5" s="8" t="s">
        <v>11</v>
      </c>
      <c r="B5" s="16" t="s">
        <v>2</v>
      </c>
      <c r="C5" s="16" t="s">
        <v>2</v>
      </c>
      <c r="D5" s="14" t="s">
        <v>2</v>
      </c>
    </row>
    <row r="6" spans="1:4" x14ac:dyDescent="0.2">
      <c r="A6" s="9">
        <v>0</v>
      </c>
      <c r="B6" s="51">
        <v>118.94</v>
      </c>
      <c r="C6" s="52">
        <v>36.225000000000001</v>
      </c>
      <c r="D6" s="51">
        <v>6.3375000000000004</v>
      </c>
    </row>
    <row r="7" spans="1:4" x14ac:dyDescent="0.2">
      <c r="A7" s="3">
        <v>4.1666666666666664E-2</v>
      </c>
      <c r="B7" s="42">
        <v>118.25</v>
      </c>
      <c r="C7" s="44">
        <v>35.481000000000002</v>
      </c>
      <c r="D7" s="42">
        <v>6.2474999999999996</v>
      </c>
    </row>
    <row r="8" spans="1:4" x14ac:dyDescent="0.2">
      <c r="A8" s="3">
        <v>8.3333333333333301E-2</v>
      </c>
      <c r="B8" s="42">
        <v>119.35</v>
      </c>
      <c r="C8" s="44">
        <v>35.700000000000003</v>
      </c>
      <c r="D8" s="42">
        <v>6.27</v>
      </c>
    </row>
    <row r="9" spans="1:4" x14ac:dyDescent="0.2">
      <c r="A9" s="3">
        <v>0.125</v>
      </c>
      <c r="B9" s="42">
        <v>119.76</v>
      </c>
      <c r="C9" s="44">
        <v>35.875</v>
      </c>
      <c r="D9" s="42">
        <v>6.2850000000000001</v>
      </c>
    </row>
    <row r="10" spans="1:4" x14ac:dyDescent="0.2">
      <c r="A10" s="54">
        <v>0.16666666666666699</v>
      </c>
      <c r="B10" s="50">
        <v>119.63</v>
      </c>
      <c r="C10" s="47">
        <v>36.006</v>
      </c>
      <c r="D10" s="50">
        <v>6.3</v>
      </c>
    </row>
    <row r="11" spans="1:4" x14ac:dyDescent="0.2">
      <c r="A11" s="3">
        <v>0.20833333333333301</v>
      </c>
      <c r="B11" s="42">
        <v>119.76</v>
      </c>
      <c r="C11" s="44">
        <v>36.006</v>
      </c>
      <c r="D11" s="42">
        <v>6.3</v>
      </c>
    </row>
    <row r="12" spans="1:4" x14ac:dyDescent="0.2">
      <c r="A12" s="3">
        <v>0.25</v>
      </c>
      <c r="B12" s="42">
        <v>119.76</v>
      </c>
      <c r="C12" s="44">
        <v>35.918999999999997</v>
      </c>
      <c r="D12" s="42">
        <v>6.3224999999999998</v>
      </c>
    </row>
    <row r="13" spans="1:4" x14ac:dyDescent="0.2">
      <c r="A13" s="3">
        <v>0.29166666666666702</v>
      </c>
      <c r="B13" s="42">
        <v>118.66</v>
      </c>
      <c r="C13" s="44">
        <v>35.655999999999999</v>
      </c>
      <c r="D13" s="42">
        <v>6.2774999999999999</v>
      </c>
    </row>
    <row r="14" spans="1:4" x14ac:dyDescent="0.2">
      <c r="A14" s="3">
        <v>0.33333333333333298</v>
      </c>
      <c r="B14" s="42">
        <v>117.7</v>
      </c>
      <c r="C14" s="44">
        <v>35.786999999999999</v>
      </c>
      <c r="D14" s="42">
        <v>6.3</v>
      </c>
    </row>
    <row r="15" spans="1:4" x14ac:dyDescent="0.2">
      <c r="A15" s="12">
        <v>0.375</v>
      </c>
      <c r="B15" s="43">
        <v>114.4</v>
      </c>
      <c r="C15" s="44">
        <v>35.875</v>
      </c>
      <c r="D15" s="42">
        <v>6.2850000000000001</v>
      </c>
    </row>
    <row r="16" spans="1:4" x14ac:dyDescent="0.2">
      <c r="A16" s="54">
        <v>0.41666666666666702</v>
      </c>
      <c r="B16" s="50">
        <v>116.05</v>
      </c>
      <c r="C16" s="47">
        <v>36.225000000000001</v>
      </c>
      <c r="D16" s="50">
        <v>6.3075000000000001</v>
      </c>
    </row>
    <row r="17" spans="1:4" x14ac:dyDescent="0.2">
      <c r="A17" s="3">
        <v>0.45833333333333298</v>
      </c>
      <c r="B17" s="42">
        <v>114.4</v>
      </c>
      <c r="C17" s="44">
        <v>35.963000000000001</v>
      </c>
      <c r="D17" s="42">
        <v>6.3224999999999998</v>
      </c>
    </row>
    <row r="18" spans="1:4" x14ac:dyDescent="0.2">
      <c r="A18" s="3">
        <v>0.5</v>
      </c>
      <c r="B18" s="42">
        <v>116.88</v>
      </c>
      <c r="C18" s="44">
        <v>36.75</v>
      </c>
      <c r="D18" s="42">
        <v>6.39</v>
      </c>
    </row>
    <row r="19" spans="1:4" x14ac:dyDescent="0.2">
      <c r="A19" s="3">
        <v>0.54166666666666696</v>
      </c>
      <c r="B19" s="42">
        <v>117.43</v>
      </c>
      <c r="C19" s="44">
        <v>36.225000000000001</v>
      </c>
      <c r="D19" s="42">
        <v>6.3075000000000001</v>
      </c>
    </row>
    <row r="20" spans="1:4" x14ac:dyDescent="0.2">
      <c r="A20" s="3">
        <v>0.58333333333333304</v>
      </c>
      <c r="B20" s="42">
        <v>114.4</v>
      </c>
      <c r="C20" s="44">
        <v>36.094000000000001</v>
      </c>
      <c r="D20" s="42">
        <v>6.27</v>
      </c>
    </row>
    <row r="21" spans="1:4" x14ac:dyDescent="0.2">
      <c r="A21" s="3">
        <v>0.625</v>
      </c>
      <c r="B21" s="42">
        <v>114.81</v>
      </c>
      <c r="C21" s="44">
        <v>36.137999999999998</v>
      </c>
      <c r="D21" s="42">
        <v>6.3150000000000004</v>
      </c>
    </row>
    <row r="22" spans="1:4" x14ac:dyDescent="0.2">
      <c r="A22" s="3">
        <v>0.66666666666666696</v>
      </c>
      <c r="B22" s="42">
        <v>114.4</v>
      </c>
      <c r="C22" s="44">
        <v>35.918999999999997</v>
      </c>
      <c r="D22" s="42">
        <v>6.2474999999999996</v>
      </c>
    </row>
    <row r="23" spans="1:4" x14ac:dyDescent="0.2">
      <c r="A23" s="3">
        <v>0.70833333333333304</v>
      </c>
      <c r="B23" s="42">
        <v>115.5</v>
      </c>
      <c r="C23" s="44">
        <v>36.356000000000002</v>
      </c>
      <c r="D23" s="42">
        <v>6.3375000000000004</v>
      </c>
    </row>
    <row r="24" spans="1:4" x14ac:dyDescent="0.2">
      <c r="A24" s="12">
        <v>0.75</v>
      </c>
      <c r="B24" s="43">
        <v>116.32</v>
      </c>
      <c r="C24" s="44">
        <v>35.831000000000003</v>
      </c>
      <c r="D24" s="42">
        <v>6.2774999999999999</v>
      </c>
    </row>
    <row r="25" spans="1:4" x14ac:dyDescent="0.2">
      <c r="A25" s="3">
        <v>0.79166666666666696</v>
      </c>
      <c r="B25" s="42">
        <v>117.43</v>
      </c>
      <c r="C25" s="44">
        <v>36.094000000000001</v>
      </c>
      <c r="D25" s="42">
        <v>6.36</v>
      </c>
    </row>
    <row r="26" spans="1:4" x14ac:dyDescent="0.2">
      <c r="A26" s="3">
        <v>0.83333333333333304</v>
      </c>
      <c r="B26" s="42">
        <v>118.25</v>
      </c>
      <c r="C26" s="44">
        <v>36.530999999999999</v>
      </c>
      <c r="D26" s="42">
        <v>6.375</v>
      </c>
    </row>
    <row r="27" spans="1:4" x14ac:dyDescent="0.2">
      <c r="A27" s="3">
        <v>0.875</v>
      </c>
      <c r="B27" s="42">
        <v>117.15</v>
      </c>
      <c r="C27" s="44">
        <v>36.180999999999997</v>
      </c>
      <c r="D27" s="42">
        <v>6.3525</v>
      </c>
    </row>
    <row r="28" spans="1:4" x14ac:dyDescent="0.2">
      <c r="A28" s="54">
        <v>0.91666666666666696</v>
      </c>
      <c r="B28" s="50">
        <v>118.53</v>
      </c>
      <c r="C28" s="47">
        <v>35.612000000000002</v>
      </c>
      <c r="D28" s="50">
        <v>6.1950000000000003</v>
      </c>
    </row>
    <row r="29" spans="1:4" x14ac:dyDescent="0.2">
      <c r="A29" s="3">
        <v>0.95833333333333304</v>
      </c>
      <c r="B29" s="42">
        <v>118.66</v>
      </c>
      <c r="C29" s="44">
        <v>35</v>
      </c>
      <c r="D29" s="42">
        <v>6.1425000000000001</v>
      </c>
    </row>
    <row r="30" spans="1:4" ht="13.5" thickBot="1" x14ac:dyDescent="0.25">
      <c r="A30" s="4">
        <v>0.999999999999999</v>
      </c>
      <c r="B30" s="53">
        <v>118.66</v>
      </c>
      <c r="C30" s="45">
        <v>35</v>
      </c>
      <c r="D30" s="53">
        <v>6.12</v>
      </c>
    </row>
    <row r="34" spans="1:2" x14ac:dyDescent="0.2">
      <c r="A34" s="19" t="s">
        <v>15</v>
      </c>
      <c r="B34" t="s">
        <v>65</v>
      </c>
    </row>
    <row r="35" spans="1:2" x14ac:dyDescent="0.2">
      <c r="A35" s="19" t="s">
        <v>16</v>
      </c>
      <c r="B35" t="s">
        <v>21</v>
      </c>
    </row>
  </sheetData>
  <mergeCells count="2">
    <mergeCell ref="A1:D1"/>
    <mergeCell ref="A3:A4"/>
  </mergeCells>
  <phoneticPr fontId="0" type="noConversion"/>
  <pageMargins left="0.59055118110236227" right="0.19685039370078741" top="0.78740157480314965" bottom="0.98425196850393704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7"/>
  <sheetViews>
    <sheetView zoomScale="90" workbookViewId="0">
      <selection activeCell="O38" sqref="O38"/>
    </sheetView>
  </sheetViews>
  <sheetFormatPr defaultRowHeight="12.75" x14ac:dyDescent="0.2"/>
  <cols>
    <col min="1" max="1" width="6.7109375" customWidth="1"/>
    <col min="2" max="4" width="7.7109375" customWidth="1"/>
    <col min="5" max="5" width="10.7109375" customWidth="1"/>
    <col min="6" max="6" width="9.7109375" customWidth="1"/>
    <col min="7" max="7" width="10.7109375" customWidth="1"/>
    <col min="8" max="8" width="9.7109375" customWidth="1"/>
    <col min="9" max="9" width="7.7109375" customWidth="1"/>
    <col min="10" max="10" width="10.7109375" customWidth="1"/>
    <col min="11" max="11" width="9.7109375" customWidth="1"/>
    <col min="12" max="14" width="7.7109375" customWidth="1"/>
    <col min="15" max="15" width="10.7109375" customWidth="1"/>
    <col min="16" max="16" width="9.7109375" customWidth="1"/>
    <col min="17" max="17" width="10.7109375" customWidth="1"/>
    <col min="18" max="18" width="9.7109375" customWidth="1"/>
    <col min="19" max="19" width="7.7109375" customWidth="1"/>
    <col min="20" max="20" width="10.7109375" customWidth="1"/>
    <col min="21" max="21" width="9.7109375" customWidth="1"/>
  </cols>
  <sheetData>
    <row r="1" spans="1:21" ht="49.5" customHeight="1" x14ac:dyDescent="0.2">
      <c r="A1" s="130" t="s">
        <v>63</v>
      </c>
      <c r="B1" s="130"/>
      <c r="C1" s="130"/>
      <c r="D1" s="130"/>
      <c r="E1" s="130"/>
      <c r="F1" s="130"/>
      <c r="G1" s="130"/>
      <c r="H1" s="130"/>
      <c r="I1" s="130"/>
      <c r="J1" s="130"/>
      <c r="K1" s="130"/>
      <c r="L1" s="130"/>
      <c r="M1" s="130"/>
      <c r="N1" s="130"/>
      <c r="O1" s="130"/>
      <c r="P1" s="130"/>
      <c r="Q1" s="130"/>
      <c r="R1" s="130"/>
      <c r="S1" s="130"/>
      <c r="T1" s="130"/>
      <c r="U1" s="130"/>
    </row>
    <row r="2" spans="1:21" ht="15" customHeight="1" thickBot="1" x14ac:dyDescent="0.25">
      <c r="A2" s="13"/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</row>
    <row r="3" spans="1:21" ht="15" customHeight="1" thickBot="1" x14ac:dyDescent="0.25">
      <c r="A3" s="133" t="s">
        <v>0</v>
      </c>
      <c r="B3" s="123" t="s">
        <v>24</v>
      </c>
      <c r="C3" s="123" t="s">
        <v>25</v>
      </c>
      <c r="D3" s="123" t="s">
        <v>23</v>
      </c>
      <c r="E3" s="120" t="s">
        <v>19</v>
      </c>
      <c r="F3" s="121"/>
      <c r="G3" s="121"/>
      <c r="H3" s="122"/>
      <c r="I3" s="120" t="s">
        <v>17</v>
      </c>
      <c r="J3" s="121"/>
      <c r="K3" s="121"/>
      <c r="L3" s="123" t="s">
        <v>26</v>
      </c>
      <c r="M3" s="123" t="s">
        <v>27</v>
      </c>
      <c r="N3" s="123" t="s">
        <v>28</v>
      </c>
      <c r="O3" s="120" t="s">
        <v>20</v>
      </c>
      <c r="P3" s="121"/>
      <c r="Q3" s="121"/>
      <c r="R3" s="122"/>
      <c r="S3" s="120" t="s">
        <v>18</v>
      </c>
      <c r="T3" s="121"/>
      <c r="U3" s="122"/>
    </row>
    <row r="4" spans="1:21" ht="13.5" customHeight="1" thickBot="1" x14ac:dyDescent="0.25">
      <c r="A4" s="134"/>
      <c r="B4" s="124"/>
      <c r="C4" s="124"/>
      <c r="D4" s="124"/>
      <c r="E4" s="131" t="s">
        <v>8</v>
      </c>
      <c r="F4" s="132"/>
      <c r="G4" s="131" t="s">
        <v>9</v>
      </c>
      <c r="H4" s="132"/>
      <c r="I4" s="128" t="s">
        <v>7</v>
      </c>
      <c r="J4" s="126" t="s">
        <v>8</v>
      </c>
      <c r="K4" s="127"/>
      <c r="L4" s="124"/>
      <c r="M4" s="124"/>
      <c r="N4" s="124"/>
      <c r="O4" s="131" t="s">
        <v>8</v>
      </c>
      <c r="P4" s="132"/>
      <c r="Q4" s="131" t="s">
        <v>9</v>
      </c>
      <c r="R4" s="132"/>
      <c r="S4" s="128" t="s">
        <v>7</v>
      </c>
      <c r="T4" s="126" t="s">
        <v>8</v>
      </c>
      <c r="U4" s="127"/>
    </row>
    <row r="5" spans="1:21" ht="13.5" thickBot="1" x14ac:dyDescent="0.25">
      <c r="A5" s="135"/>
      <c r="B5" s="125"/>
      <c r="C5" s="125"/>
      <c r="D5" s="125"/>
      <c r="E5" s="8" t="s">
        <v>4</v>
      </c>
      <c r="F5" s="7">
        <v>18000</v>
      </c>
      <c r="G5" s="8" t="s">
        <v>4</v>
      </c>
      <c r="H5" s="7">
        <v>18000</v>
      </c>
      <c r="I5" s="129"/>
      <c r="J5" s="8" t="s">
        <v>4</v>
      </c>
      <c r="K5" s="7">
        <v>80</v>
      </c>
      <c r="L5" s="125"/>
      <c r="M5" s="125"/>
      <c r="N5" s="125"/>
      <c r="O5" s="8" t="s">
        <v>4</v>
      </c>
      <c r="P5" s="7">
        <v>18000</v>
      </c>
      <c r="Q5" s="8" t="s">
        <v>4</v>
      </c>
      <c r="R5" s="7">
        <v>18000</v>
      </c>
      <c r="S5" s="129"/>
      <c r="T5" s="8" t="s">
        <v>4</v>
      </c>
      <c r="U5" s="7">
        <v>80</v>
      </c>
    </row>
    <row r="6" spans="1:21" ht="26.1" customHeight="1" thickBot="1" x14ac:dyDescent="0.25">
      <c r="A6" s="7" t="s">
        <v>11</v>
      </c>
      <c r="B6" s="8" t="s">
        <v>1</v>
      </c>
      <c r="C6" s="8" t="s">
        <v>1</v>
      </c>
      <c r="D6" s="8" t="s">
        <v>1</v>
      </c>
      <c r="E6" s="17" t="s">
        <v>6</v>
      </c>
      <c r="F6" s="18" t="s">
        <v>5</v>
      </c>
      <c r="G6" s="17" t="s">
        <v>6</v>
      </c>
      <c r="H6" s="18" t="s">
        <v>5</v>
      </c>
      <c r="I6" s="21" t="s">
        <v>1</v>
      </c>
      <c r="J6" s="17" t="s">
        <v>6</v>
      </c>
      <c r="K6" s="18" t="s">
        <v>5</v>
      </c>
      <c r="L6" s="8" t="s">
        <v>1</v>
      </c>
      <c r="M6" s="8" t="s">
        <v>1</v>
      </c>
      <c r="N6" s="8" t="s">
        <v>1</v>
      </c>
      <c r="O6" s="17" t="s">
        <v>6</v>
      </c>
      <c r="P6" s="18" t="s">
        <v>5</v>
      </c>
      <c r="Q6" s="17" t="s">
        <v>6</v>
      </c>
      <c r="R6" s="18" t="s">
        <v>5</v>
      </c>
      <c r="S6" s="21" t="s">
        <v>1</v>
      </c>
      <c r="T6" s="17" t="s">
        <v>6</v>
      </c>
      <c r="U6" s="18" t="s">
        <v>5</v>
      </c>
    </row>
    <row r="7" spans="1:21" x14ac:dyDescent="0.2">
      <c r="A7" s="6">
        <v>0</v>
      </c>
      <c r="B7" s="60">
        <v>8</v>
      </c>
      <c r="C7" s="60">
        <v>10</v>
      </c>
      <c r="D7" s="61">
        <v>114</v>
      </c>
      <c r="E7" s="72">
        <v>361.19659999999999</v>
      </c>
      <c r="F7" s="55" t="s">
        <v>10</v>
      </c>
      <c r="G7" s="72">
        <v>169.62</v>
      </c>
      <c r="H7" s="55" t="s">
        <v>10</v>
      </c>
      <c r="I7" s="69">
        <v>2</v>
      </c>
      <c r="J7" s="72">
        <v>9606.1730000000007</v>
      </c>
      <c r="K7" s="55" t="s">
        <v>10</v>
      </c>
      <c r="L7" s="71">
        <v>16</v>
      </c>
      <c r="M7" s="60">
        <v>10</v>
      </c>
      <c r="N7" s="61">
        <v>231</v>
      </c>
      <c r="O7" s="72">
        <v>497.452</v>
      </c>
      <c r="P7" s="55" t="s">
        <v>10</v>
      </c>
      <c r="Q7" s="72">
        <v>228</v>
      </c>
      <c r="R7" s="55" t="s">
        <v>10</v>
      </c>
      <c r="S7" s="69">
        <v>10</v>
      </c>
      <c r="T7" s="72">
        <v>9515.3539999999994</v>
      </c>
      <c r="U7" s="55" t="s">
        <v>10</v>
      </c>
    </row>
    <row r="8" spans="1:21" x14ac:dyDescent="0.2">
      <c r="A8" s="1">
        <v>4.1666666666666664E-2</v>
      </c>
      <c r="B8" s="62">
        <f>((F8^2+H8^2)^0.5+('ВЛ-35 кВ'!I10^2+'ВЛ-35 кВ'!K10^2)^0.5)/115/1.73</f>
        <v>8.5175194926260644</v>
      </c>
      <c r="C8" s="62">
        <f>'ВЛ-35 кВ'!G10</f>
        <v>6.1544616207722314</v>
      </c>
      <c r="D8" s="63">
        <f>(F8^2+H8^2)^0.5/6.3/1.73</f>
        <v>118.84483029730772</v>
      </c>
      <c r="E8" s="73">
        <f>E7+F8/F$5</f>
        <v>361.25399999999996</v>
      </c>
      <c r="F8" s="68">
        <v>1033.2</v>
      </c>
      <c r="G8" s="73">
        <f>G7+H8/H$5</f>
        <v>169.6634</v>
      </c>
      <c r="H8" s="56">
        <v>781.2</v>
      </c>
      <c r="I8" s="70">
        <f t="shared" ref="I8:I31" si="0">K8/10.5/1.73</f>
        <v>0.14093036058353978</v>
      </c>
      <c r="J8" s="73">
        <f>J7+K8/K$5</f>
        <v>9606.2049999999999</v>
      </c>
      <c r="K8" s="68">
        <v>2.56</v>
      </c>
      <c r="L8" s="62">
        <f>((P8^2+R8^2)^0.5+('ВЛ-35 кВ'!D10^2+'ВЛ-35 кВ'!F10^2)^0.5+('ВЛ-35 кВ'!N10^2+'ВЛ-35 кВ'!P10^2)^0.5)/115/1.73</f>
        <v>16.13086460602721</v>
      </c>
      <c r="M8" s="62">
        <f>'ВЛ-35 кВ'!B10+'ВЛ-35 кВ'!L10</f>
        <v>14.770147908329884</v>
      </c>
      <c r="N8" s="63">
        <f>(P8^2+R8^2)^0.5/6.3/1.73</f>
        <v>206.5347433540887</v>
      </c>
      <c r="O8" s="73">
        <f>O7+P8/P$5</f>
        <v>497.5668</v>
      </c>
      <c r="P8" s="68">
        <v>2066.4</v>
      </c>
      <c r="Q8" s="73">
        <f>Q7+R8/R$5</f>
        <v>228.0496</v>
      </c>
      <c r="R8" s="56">
        <v>892.80000000000007</v>
      </c>
      <c r="S8" s="70">
        <f t="shared" ref="S8:S31" si="1">U8/10.5/1.73</f>
        <v>0.22460776218001652</v>
      </c>
      <c r="T8" s="73">
        <f>T7+U8/U$5</f>
        <v>9515.4049999999988</v>
      </c>
      <c r="U8" s="68">
        <v>4.08</v>
      </c>
    </row>
    <row r="9" spans="1:21" x14ac:dyDescent="0.2">
      <c r="A9" s="1">
        <v>8.3333333333333301E-2</v>
      </c>
      <c r="B9" s="62">
        <f>((F9^2+H9^2)^0.5+('ВЛ-35 кВ'!I11^2+'ВЛ-35 кВ'!K11^2)^0.5)/115/1.73</f>
        <v>7.5874062146942265</v>
      </c>
      <c r="C9" s="62">
        <f>'ВЛ-35 кВ'!G11</f>
        <v>4.9292737108403806</v>
      </c>
      <c r="D9" s="63">
        <f t="shared" ref="D9:D31" si="2">(F9^2+H9^2)^0.5/6.3/1.73</f>
        <v>109.15935722751138</v>
      </c>
      <c r="E9" s="73">
        <f t="shared" ref="E9:G31" si="3">E8+F9/F$5</f>
        <v>361.30519999999996</v>
      </c>
      <c r="F9" s="56">
        <v>921.6</v>
      </c>
      <c r="G9" s="73">
        <f t="shared" si="3"/>
        <v>169.70519999999999</v>
      </c>
      <c r="H9" s="56">
        <v>752.4</v>
      </c>
      <c r="I9" s="70">
        <f t="shared" si="0"/>
        <v>0.13652628681530415</v>
      </c>
      <c r="J9" s="73">
        <f t="shared" ref="J9:J31" si="4">J8+K9/K$5</f>
        <v>9606.2360000000008</v>
      </c>
      <c r="K9" s="56">
        <v>2.48</v>
      </c>
      <c r="L9" s="62">
        <f>((P9^2+R9^2)^0.5+('ВЛ-35 кВ'!D11^2+'ВЛ-35 кВ'!F11^2)^0.5+('ВЛ-35 кВ'!N11^2+'ВЛ-35 кВ'!P11^2)^0.5)/115/1.73</f>
        <v>15.215775484716215</v>
      </c>
      <c r="M9" s="62">
        <f>'ВЛ-35 кВ'!B11+'ВЛ-35 кВ'!L11</f>
        <v>13.392819830848044</v>
      </c>
      <c r="N9" s="63">
        <f t="shared" ref="N9:N31" si="5">(P9^2+R9^2)^0.5/6.3/1.73</f>
        <v>198.02911699770843</v>
      </c>
      <c r="O9" s="73">
        <f t="shared" ref="O9:O31" si="6">O8+P9/P$5</f>
        <v>497.67559999999997</v>
      </c>
      <c r="P9" s="56">
        <v>1958.4</v>
      </c>
      <c r="Q9" s="73">
        <f t="shared" ref="Q9:Q31" si="7">Q8+R9/R$5</f>
        <v>228.1</v>
      </c>
      <c r="R9" s="56">
        <v>907.2</v>
      </c>
      <c r="S9" s="70">
        <f t="shared" si="1"/>
        <v>0.19818331957060281</v>
      </c>
      <c r="T9" s="73">
        <f t="shared" ref="T9:T31" si="8">T8+U9/U$5</f>
        <v>9515.4499999999989</v>
      </c>
      <c r="U9" s="56">
        <v>3.6</v>
      </c>
    </row>
    <row r="10" spans="1:21" x14ac:dyDescent="0.2">
      <c r="A10" s="1">
        <v>0.125</v>
      </c>
      <c r="B10" s="62">
        <f>((F10^2+H10^2)^0.5+('ВЛ-35 кВ'!I12^2+'ВЛ-35 кВ'!K12^2)^0.5)/115/1.73</f>
        <v>7.2009272503856918</v>
      </c>
      <c r="C10" s="62">
        <f>'ВЛ-35 кВ'!G12</f>
        <v>4.6289017341040468</v>
      </c>
      <c r="D10" s="63">
        <f t="shared" si="2"/>
        <v>103.89251091515125</v>
      </c>
      <c r="E10" s="73">
        <f t="shared" si="3"/>
        <v>361.35439999999994</v>
      </c>
      <c r="F10" s="56">
        <v>885.6</v>
      </c>
      <c r="G10" s="73">
        <f t="shared" si="3"/>
        <v>169.74439999999998</v>
      </c>
      <c r="H10" s="56">
        <v>705.6</v>
      </c>
      <c r="I10" s="70">
        <f t="shared" si="0"/>
        <v>0.13652628681530415</v>
      </c>
      <c r="J10" s="73">
        <f t="shared" si="4"/>
        <v>9606.2670000000016</v>
      </c>
      <c r="K10" s="56">
        <v>2.48</v>
      </c>
      <c r="L10" s="62">
        <f>((P10^2+R10^2)^0.5+('ВЛ-35 кВ'!D12^2+'ВЛ-35 кВ'!F12^2)^0.5+('ВЛ-35 кВ'!N12^2+'ВЛ-35 кВ'!P12^2)^0.5)/115/1.73</f>
        <v>14.471195762717723</v>
      </c>
      <c r="M10" s="62">
        <f>'ВЛ-35 кВ'!B12+'ВЛ-35 кВ'!L12</f>
        <v>13.231430562658549</v>
      </c>
      <c r="N10" s="63">
        <f t="shared" si="5"/>
        <v>185.39823279568932</v>
      </c>
      <c r="O10" s="73">
        <f t="shared" si="6"/>
        <v>497.77659999999997</v>
      </c>
      <c r="P10" s="56">
        <v>1818</v>
      </c>
      <c r="Q10" s="73">
        <f t="shared" si="7"/>
        <v>228.149</v>
      </c>
      <c r="R10" s="56">
        <v>882</v>
      </c>
      <c r="S10" s="70">
        <f t="shared" si="1"/>
        <v>0.19818331957060281</v>
      </c>
      <c r="T10" s="73">
        <f t="shared" si="8"/>
        <v>9515.494999999999</v>
      </c>
      <c r="U10" s="56">
        <v>3.6</v>
      </c>
    </row>
    <row r="11" spans="1:21" s="48" customFormat="1" x14ac:dyDescent="0.2">
      <c r="A11" s="46">
        <v>0.16666666666666699</v>
      </c>
      <c r="B11" s="64">
        <f>((F11^2+H11^2)^0.5+('ВЛ-35 кВ'!I13^2+'ВЛ-35 кВ'!K13^2)^0.5)/115/1.73</f>
        <v>7.2468488939601423</v>
      </c>
      <c r="C11" s="64">
        <f>'ВЛ-35 кВ'!G13</f>
        <v>4.802220297963232</v>
      </c>
      <c r="D11" s="65">
        <f t="shared" si="2"/>
        <v>103.69910502091987</v>
      </c>
      <c r="E11" s="74">
        <f t="shared" si="3"/>
        <v>361.40279999999996</v>
      </c>
      <c r="F11" s="57">
        <v>871.2</v>
      </c>
      <c r="G11" s="74">
        <f t="shared" si="3"/>
        <v>169.78439999999998</v>
      </c>
      <c r="H11" s="57">
        <v>720</v>
      </c>
      <c r="I11" s="76">
        <f t="shared" si="0"/>
        <v>0.13652628681530415</v>
      </c>
      <c r="J11" s="74">
        <f t="shared" si="4"/>
        <v>9606.2980000000025</v>
      </c>
      <c r="K11" s="57">
        <v>2.48</v>
      </c>
      <c r="L11" s="64">
        <f>((P11^2+R11^2)^0.5+('ВЛ-35 кВ'!D13^2+'ВЛ-35 кВ'!F13^2)^0.5+('ВЛ-35 кВ'!N13^2+'ВЛ-35 кВ'!P13^2)^0.5)/115/1.73</f>
        <v>14.211959825046852</v>
      </c>
      <c r="M11" s="64">
        <f>'ВЛ-35 кВ'!B13+'ВЛ-35 кВ'!L13</f>
        <v>12.810661848502269</v>
      </c>
      <c r="N11" s="65">
        <f t="shared" si="5"/>
        <v>183.17072389865916</v>
      </c>
      <c r="O11" s="74">
        <f t="shared" si="6"/>
        <v>497.87559999999996</v>
      </c>
      <c r="P11" s="57">
        <v>1782</v>
      </c>
      <c r="Q11" s="74">
        <f t="shared" si="7"/>
        <v>228.19900000000001</v>
      </c>
      <c r="R11" s="57">
        <v>900</v>
      </c>
      <c r="S11" s="76">
        <f t="shared" si="1"/>
        <v>0.20258739333883843</v>
      </c>
      <c r="T11" s="74">
        <f t="shared" si="8"/>
        <v>9515.5409999999993</v>
      </c>
      <c r="U11" s="57">
        <v>3.68</v>
      </c>
    </row>
    <row r="12" spans="1:21" x14ac:dyDescent="0.2">
      <c r="A12" s="1">
        <v>0.20833333333333301</v>
      </c>
      <c r="B12" s="62">
        <f>((F12^2+H12^2)^0.5+('ВЛ-35 кВ'!I14^2+'ВЛ-35 кВ'!K14^2)^0.5)/115/1.73</f>
        <v>7.4439070476300389</v>
      </c>
      <c r="C12" s="62">
        <f>'ВЛ-35 кВ'!G14</f>
        <v>4.836463680715406</v>
      </c>
      <c r="D12" s="63">
        <f t="shared" si="2"/>
        <v>107.0923686429566</v>
      </c>
      <c r="E12" s="73">
        <f t="shared" si="3"/>
        <v>361.45319999999998</v>
      </c>
      <c r="F12" s="56">
        <v>907.2</v>
      </c>
      <c r="G12" s="73">
        <f t="shared" si="3"/>
        <v>169.82519999999997</v>
      </c>
      <c r="H12" s="56">
        <v>734.4</v>
      </c>
      <c r="I12" s="70">
        <f t="shared" si="0"/>
        <v>0.13652628681530415</v>
      </c>
      <c r="J12" s="73">
        <f t="shared" si="4"/>
        <v>9606.3290000000034</v>
      </c>
      <c r="K12" s="56">
        <v>2.48</v>
      </c>
      <c r="L12" s="62">
        <f>((P12^2+R12^2)^0.5+('ВЛ-35 кВ'!D14^2+'ВЛ-35 кВ'!F14^2)^0.5+('ВЛ-35 кВ'!N14^2+'ВЛ-35 кВ'!P14^2)^0.5)/115/1.73</f>
        <v>13.802673557871968</v>
      </c>
      <c r="M12" s="62">
        <f>'ВЛ-35 кВ'!B14+'ВЛ-35 кВ'!L14</f>
        <v>16.429437708735723</v>
      </c>
      <c r="N12" s="63">
        <f t="shared" si="5"/>
        <v>154.15929286947406</v>
      </c>
      <c r="O12" s="73">
        <f t="shared" si="6"/>
        <v>497.95479999999998</v>
      </c>
      <c r="P12" s="56">
        <v>1425.6000000000001</v>
      </c>
      <c r="Q12" s="73">
        <f t="shared" si="7"/>
        <v>228.2484</v>
      </c>
      <c r="R12" s="56">
        <v>889.2</v>
      </c>
      <c r="S12" s="70">
        <f t="shared" si="1"/>
        <v>0.20699146710707406</v>
      </c>
      <c r="T12" s="73">
        <f t="shared" si="8"/>
        <v>9515.5879999999997</v>
      </c>
      <c r="U12" s="56">
        <v>3.7600000000000002</v>
      </c>
    </row>
    <row r="13" spans="1:21" x14ac:dyDescent="0.2">
      <c r="A13" s="1">
        <v>0.25</v>
      </c>
      <c r="B13" s="62">
        <f>((F13^2+H13^2)^0.5+('ВЛ-35 кВ'!I15^2+'ВЛ-35 кВ'!K15^2)^0.5)/115/1.73</f>
        <v>8.0976621054532139</v>
      </c>
      <c r="C13" s="62">
        <f>'ВЛ-35 кВ'!G15</f>
        <v>5.0666973825428769</v>
      </c>
      <c r="D13" s="63">
        <f t="shared" si="2"/>
        <v>117.65555401297806</v>
      </c>
      <c r="E13" s="73">
        <f t="shared" si="3"/>
        <v>361.51159999999999</v>
      </c>
      <c r="F13" s="56">
        <v>1051.2</v>
      </c>
      <c r="G13" s="73">
        <f t="shared" si="3"/>
        <v>169.86599999999996</v>
      </c>
      <c r="H13" s="56">
        <v>734.4</v>
      </c>
      <c r="I13" s="70">
        <f t="shared" si="0"/>
        <v>0.13212221304706853</v>
      </c>
      <c r="J13" s="73">
        <f t="shared" si="4"/>
        <v>9606.359000000004</v>
      </c>
      <c r="K13" s="56">
        <v>2.4</v>
      </c>
      <c r="L13" s="62">
        <f>((P13^2+R13^2)^0.5+('ВЛ-35 кВ'!D15^2+'ВЛ-35 кВ'!F15^2)^0.5+('ВЛ-35 кВ'!N15^2+'ВЛ-35 кВ'!P15^2)^0.5)/115/1.73</f>
        <v>13.247440825025508</v>
      </c>
      <c r="M13" s="62">
        <f>'ВЛ-35 кВ'!B15+'ВЛ-35 кВ'!L15</f>
        <v>15.335924390032869</v>
      </c>
      <c r="N13" s="63">
        <f t="shared" si="5"/>
        <v>150.5331000399525</v>
      </c>
      <c r="O13" s="73">
        <f t="shared" si="6"/>
        <v>498.03139999999996</v>
      </c>
      <c r="P13" s="56">
        <v>1378.8</v>
      </c>
      <c r="Q13" s="73">
        <f t="shared" si="7"/>
        <v>228.2978</v>
      </c>
      <c r="R13" s="56">
        <v>889.2</v>
      </c>
      <c r="S13" s="70">
        <f t="shared" si="1"/>
        <v>0.2157996146435453</v>
      </c>
      <c r="T13" s="73">
        <f t="shared" si="8"/>
        <v>9515.6370000000006</v>
      </c>
      <c r="U13" s="56">
        <v>3.92</v>
      </c>
    </row>
    <row r="14" spans="1:21" x14ac:dyDescent="0.2">
      <c r="A14" s="1">
        <v>0.29166666666666702</v>
      </c>
      <c r="B14" s="62">
        <f>((F14^2+H14^2)^0.5+('ВЛ-35 кВ'!I16^2+'ВЛ-35 кВ'!K16^2)^0.5)/115/1.73</f>
        <v>9.813121128043548</v>
      </c>
      <c r="C14" s="62">
        <f>'ВЛ-35 кВ'!G16</f>
        <v>7.0356052609531394</v>
      </c>
      <c r="D14" s="63">
        <f t="shared" si="2"/>
        <v>137.24979879988339</v>
      </c>
      <c r="E14" s="73">
        <f t="shared" si="3"/>
        <v>361.584</v>
      </c>
      <c r="F14" s="56">
        <v>1303.2</v>
      </c>
      <c r="G14" s="73">
        <f t="shared" si="3"/>
        <v>169.90679999999995</v>
      </c>
      <c r="H14" s="56">
        <v>734.4</v>
      </c>
      <c r="I14" s="70">
        <f t="shared" si="0"/>
        <v>0.11890999174236171</v>
      </c>
      <c r="J14" s="73">
        <f t="shared" si="4"/>
        <v>9606.3860000000041</v>
      </c>
      <c r="K14" s="56">
        <v>2.16</v>
      </c>
      <c r="L14" s="62">
        <f>((P14^2+R14^2)^0.5+('ВЛ-35 кВ'!D16^2+'ВЛ-35 кВ'!F16^2)^0.5+('ВЛ-35 кВ'!N16^2+'ВЛ-35 кВ'!P16^2)^0.5)/115/1.73</f>
        <v>16.200149733664006</v>
      </c>
      <c r="M14" s="62">
        <f>'ВЛ-35 кВ'!B16+'ВЛ-35 кВ'!L16</f>
        <v>21.048976529972933</v>
      </c>
      <c r="N14" s="63">
        <f t="shared" si="5"/>
        <v>170.42549198371046</v>
      </c>
      <c r="O14" s="73">
        <f t="shared" si="6"/>
        <v>498.12199999999996</v>
      </c>
      <c r="P14" s="56">
        <v>1630.8</v>
      </c>
      <c r="Q14" s="73">
        <f t="shared" si="7"/>
        <v>228.34719999999999</v>
      </c>
      <c r="R14" s="56">
        <v>889.2</v>
      </c>
      <c r="S14" s="70">
        <f t="shared" si="1"/>
        <v>0.23781998348472341</v>
      </c>
      <c r="T14" s="73">
        <f t="shared" si="8"/>
        <v>9515.6910000000007</v>
      </c>
      <c r="U14" s="56">
        <v>4.32</v>
      </c>
    </row>
    <row r="15" spans="1:21" x14ac:dyDescent="0.2">
      <c r="A15" s="1">
        <v>0.33333333333333298</v>
      </c>
      <c r="B15" s="62">
        <f>((F15^2+H15^2)^0.5+('ВЛ-35 кВ'!I17^2+'ВЛ-35 кВ'!K17^2)^0.5)/115/1.73</f>
        <v>12.169477115844606</v>
      </c>
      <c r="C15" s="62">
        <f>'ВЛ-35 кВ'!G17</f>
        <v>7.9541188249568524</v>
      </c>
      <c r="D15" s="63">
        <f t="shared" si="2"/>
        <v>174.79530355337266</v>
      </c>
      <c r="E15" s="73">
        <f t="shared" si="3"/>
        <v>361.67239999999998</v>
      </c>
      <c r="F15" s="56">
        <v>1591.2</v>
      </c>
      <c r="G15" s="73">
        <f t="shared" si="3"/>
        <v>169.96499999999995</v>
      </c>
      <c r="H15" s="56">
        <v>1047.5999999999999</v>
      </c>
      <c r="I15" s="70">
        <f t="shared" si="0"/>
        <v>0.10129369666941922</v>
      </c>
      <c r="J15" s="73">
        <f t="shared" si="4"/>
        <v>9606.4090000000033</v>
      </c>
      <c r="K15" s="56">
        <v>1.84</v>
      </c>
      <c r="L15" s="62">
        <f>((P15^2+R15^2)^0.5+('ВЛ-35 кВ'!D17^2+'ВЛ-35 кВ'!F17^2)^0.5+('ВЛ-35 кВ'!N17^2+'ВЛ-35 кВ'!P17^2)^0.5)/115/1.73</f>
        <v>18.499678050470383</v>
      </c>
      <c r="M15" s="62">
        <f>'ВЛ-35 кВ'!B17+'ВЛ-35 кВ'!L17</f>
        <v>23.629640034772052</v>
      </c>
      <c r="N15" s="63">
        <f t="shared" si="5"/>
        <v>197.03991658732411</v>
      </c>
      <c r="O15" s="73">
        <f t="shared" si="6"/>
        <v>498.23059999999998</v>
      </c>
      <c r="P15" s="56">
        <v>1954.8</v>
      </c>
      <c r="Q15" s="73">
        <f t="shared" si="7"/>
        <v>228.39659999999998</v>
      </c>
      <c r="R15" s="56">
        <v>889.2</v>
      </c>
      <c r="S15" s="70">
        <f t="shared" si="1"/>
        <v>0.26424442609413706</v>
      </c>
      <c r="T15" s="73">
        <f t="shared" si="8"/>
        <v>9515.7510000000002</v>
      </c>
      <c r="U15" s="56">
        <v>4.8</v>
      </c>
    </row>
    <row r="16" spans="1:21" x14ac:dyDescent="0.2">
      <c r="A16" s="11">
        <v>0.375</v>
      </c>
      <c r="B16" s="62">
        <f>((F16^2+H16^2)^0.5+('ВЛ-35 кВ'!I18^2+'ВЛ-35 кВ'!K18^2)^0.5)/115/1.73</f>
        <v>15.030660989875324</v>
      </c>
      <c r="C16" s="62">
        <f>'ВЛ-35 кВ'!G18</f>
        <v>8.0314647361328166</v>
      </c>
      <c r="D16" s="63">
        <f t="shared" si="2"/>
        <v>226.56287083026695</v>
      </c>
      <c r="E16" s="73">
        <f t="shared" si="3"/>
        <v>361.7912</v>
      </c>
      <c r="F16" s="56">
        <v>2138.4</v>
      </c>
      <c r="G16" s="73">
        <f t="shared" si="3"/>
        <v>170.03359999999995</v>
      </c>
      <c r="H16" s="58">
        <v>1234.8</v>
      </c>
      <c r="I16" s="70">
        <f t="shared" si="0"/>
        <v>9.6889622901183595E-2</v>
      </c>
      <c r="J16" s="73">
        <f t="shared" si="4"/>
        <v>9606.4310000000041</v>
      </c>
      <c r="K16" s="56">
        <v>1.76</v>
      </c>
      <c r="L16" s="62">
        <f>((P16^2+R16^2)^0.5+('ВЛ-35 кВ'!D18^2+'ВЛ-35 кВ'!F18^2)^0.5+('ВЛ-35 кВ'!N18^2+'ВЛ-35 кВ'!P18^2)^0.5)/115/1.73</f>
        <v>23.352413787158337</v>
      </c>
      <c r="M16" s="62">
        <f>'ВЛ-35 кВ'!B18+'ВЛ-35 кВ'!L18</f>
        <v>27.110922198991659</v>
      </c>
      <c r="N16" s="63">
        <f t="shared" si="5"/>
        <v>264.89968302555906</v>
      </c>
      <c r="O16" s="73">
        <f t="shared" si="6"/>
        <v>498.38319999999999</v>
      </c>
      <c r="P16" s="56">
        <v>2746.8</v>
      </c>
      <c r="Q16" s="73">
        <f t="shared" si="7"/>
        <v>228.44599999999997</v>
      </c>
      <c r="R16" s="56">
        <v>889.2</v>
      </c>
      <c r="S16" s="70">
        <f t="shared" si="1"/>
        <v>0.23781998348472341</v>
      </c>
      <c r="T16" s="73">
        <f t="shared" si="8"/>
        <v>9515.8050000000003</v>
      </c>
      <c r="U16" s="56">
        <v>4.32</v>
      </c>
    </row>
    <row r="17" spans="1:21" s="48" customFormat="1" x14ac:dyDescent="0.2">
      <c r="A17" s="46">
        <v>0.41666666666666702</v>
      </c>
      <c r="B17" s="64">
        <f>((F17^2+H17^2)^0.5+('ВЛ-35 кВ'!I19^2+'ВЛ-35 кВ'!K19^2)^0.5)/115/1.73</f>
        <v>15.752739506528359</v>
      </c>
      <c r="C17" s="64">
        <f>'ВЛ-35 кВ'!G19</f>
        <v>8.3248669701383324</v>
      </c>
      <c r="D17" s="65">
        <f t="shared" si="2"/>
        <v>237.99722728104351</v>
      </c>
      <c r="E17" s="74">
        <f t="shared" si="3"/>
        <v>361.91579999999999</v>
      </c>
      <c r="F17" s="57">
        <v>2242.8000000000002</v>
      </c>
      <c r="G17" s="74">
        <f t="shared" si="3"/>
        <v>170.10599999999994</v>
      </c>
      <c r="H17" s="57">
        <v>1303.2</v>
      </c>
      <c r="I17" s="76">
        <f t="shared" si="0"/>
        <v>0.10129369666941922</v>
      </c>
      <c r="J17" s="74">
        <f t="shared" si="4"/>
        <v>9606.4540000000034</v>
      </c>
      <c r="K17" s="57">
        <v>1.84</v>
      </c>
      <c r="L17" s="64">
        <f>((P17^2+R17^2)^0.5+('ВЛ-35 кВ'!D19^2+'ВЛ-35 кВ'!F19^2)^0.5+('ВЛ-35 кВ'!N19^2+'ВЛ-35 кВ'!P19^2)^0.5)/115/1.73</f>
        <v>24.070360834882319</v>
      </c>
      <c r="M17" s="64">
        <f>'ВЛ-35 кВ'!B19+'ВЛ-35 кВ'!L19</f>
        <v>28.678633271928845</v>
      </c>
      <c r="N17" s="65">
        <f t="shared" si="5"/>
        <v>268.67345211335481</v>
      </c>
      <c r="O17" s="74">
        <f t="shared" si="6"/>
        <v>498.53819999999996</v>
      </c>
      <c r="P17" s="57">
        <v>2790</v>
      </c>
      <c r="Q17" s="74">
        <f t="shared" si="7"/>
        <v>228.49539999999996</v>
      </c>
      <c r="R17" s="57">
        <v>889.2</v>
      </c>
      <c r="S17" s="76">
        <f t="shared" si="1"/>
        <v>0.24662813102119463</v>
      </c>
      <c r="T17" s="74">
        <f t="shared" si="8"/>
        <v>9515.8610000000008</v>
      </c>
      <c r="U17" s="57">
        <v>4.4800000000000004</v>
      </c>
    </row>
    <row r="18" spans="1:21" x14ac:dyDescent="0.2">
      <c r="A18" s="1">
        <v>0.45833333333333298</v>
      </c>
      <c r="B18" s="62">
        <f>((F18^2+H18^2)^0.5+('ВЛ-35 кВ'!I20^2+'ВЛ-35 кВ'!K20^2)^0.5)/115/1.73</f>
        <v>14.174781124557548</v>
      </c>
      <c r="C18" s="62">
        <f>'ВЛ-35 кВ'!G20</f>
        <v>8.0924855491329488</v>
      </c>
      <c r="D18" s="63">
        <f t="shared" si="2"/>
        <v>210.57644781454485</v>
      </c>
      <c r="E18" s="73">
        <f t="shared" si="3"/>
        <v>362.03659999999996</v>
      </c>
      <c r="F18" s="56">
        <v>2174.4</v>
      </c>
      <c r="G18" s="73">
        <f t="shared" si="3"/>
        <v>170.14679999999993</v>
      </c>
      <c r="H18" s="56">
        <v>734.4</v>
      </c>
      <c r="I18" s="70">
        <f t="shared" si="0"/>
        <v>0.10129369666941922</v>
      </c>
      <c r="J18" s="73">
        <f t="shared" si="4"/>
        <v>9606.4770000000026</v>
      </c>
      <c r="K18" s="56">
        <v>1.84</v>
      </c>
      <c r="L18" s="62">
        <f>((P18^2+R18^2)^0.5+('ВЛ-35 кВ'!D20^2+'ВЛ-35 кВ'!F20^2)^0.5+('ВЛ-35 кВ'!N20^2+'ВЛ-35 кВ'!P20^2)^0.5)/115/1.73</f>
        <v>24.848667494873471</v>
      </c>
      <c r="M18" s="62">
        <f>'ВЛ-35 кВ'!B20+'ВЛ-35 кВ'!L20</f>
        <v>27.563235064558569</v>
      </c>
      <c r="N18" s="63">
        <f t="shared" si="5"/>
        <v>289.51991222055597</v>
      </c>
      <c r="O18" s="73">
        <f t="shared" si="6"/>
        <v>498.70639999999997</v>
      </c>
      <c r="P18" s="56">
        <v>3027.6</v>
      </c>
      <c r="Q18" s="73">
        <f t="shared" si="7"/>
        <v>228.54479999999995</v>
      </c>
      <c r="R18" s="56">
        <v>889.2</v>
      </c>
      <c r="S18" s="70">
        <f t="shared" si="1"/>
        <v>0.22460776218001652</v>
      </c>
      <c r="T18" s="73">
        <f t="shared" si="8"/>
        <v>9515.9120000000003</v>
      </c>
      <c r="U18" s="56">
        <v>4.08</v>
      </c>
    </row>
    <row r="19" spans="1:21" x14ac:dyDescent="0.2">
      <c r="A19" s="1">
        <v>0.5</v>
      </c>
      <c r="B19" s="62">
        <f>((F19^2+H19^2)^0.5+('ВЛ-35 кВ'!I21^2+'ВЛ-35 кВ'!K21^2)^0.5)/115/1.73</f>
        <v>14.263651530635199</v>
      </c>
      <c r="C19" s="62">
        <f>'ВЛ-35 кВ'!G21</f>
        <v>8.1546559858188594</v>
      </c>
      <c r="D19" s="63">
        <f t="shared" si="2"/>
        <v>211.82862326267312</v>
      </c>
      <c r="E19" s="73">
        <f t="shared" si="3"/>
        <v>362.15819999999997</v>
      </c>
      <c r="F19" s="56">
        <v>2188.8000000000002</v>
      </c>
      <c r="G19" s="73">
        <f t="shared" si="3"/>
        <v>170.18759999999992</v>
      </c>
      <c r="H19" s="56">
        <v>734.4</v>
      </c>
      <c r="I19" s="70">
        <f t="shared" si="0"/>
        <v>0.10129369666941922</v>
      </c>
      <c r="J19" s="73">
        <f t="shared" si="4"/>
        <v>9606.5000000000018</v>
      </c>
      <c r="K19" s="56">
        <v>1.84</v>
      </c>
      <c r="L19" s="62">
        <f>((P19^2+R19^2)^0.5+('ВЛ-35 кВ'!D21^2+'ВЛ-35 кВ'!F21^2)^0.5+('ВЛ-35 кВ'!N21^2+'ВЛ-35 кВ'!P21^2)^0.5)/115/1.73</f>
        <v>28.830973157736182</v>
      </c>
      <c r="M19" s="62">
        <f>'ВЛ-35 кВ'!B21+'ВЛ-35 кВ'!L21</f>
        <v>29.257947709522057</v>
      </c>
      <c r="N19" s="63">
        <f t="shared" si="5"/>
        <v>352.12521810041017</v>
      </c>
      <c r="O19" s="73">
        <f t="shared" si="6"/>
        <v>498.89459999999997</v>
      </c>
      <c r="P19" s="56">
        <v>3387.6</v>
      </c>
      <c r="Q19" s="73">
        <f t="shared" si="7"/>
        <v>228.64499999999995</v>
      </c>
      <c r="R19" s="56">
        <v>1803.6000000000001</v>
      </c>
      <c r="S19" s="70">
        <f t="shared" si="1"/>
        <v>0.2157996146435453</v>
      </c>
      <c r="T19" s="73">
        <f t="shared" si="8"/>
        <v>9515.9610000000011</v>
      </c>
      <c r="U19" s="56">
        <v>3.92</v>
      </c>
    </row>
    <row r="20" spans="1:21" x14ac:dyDescent="0.2">
      <c r="A20" s="1">
        <v>0.54166666666666696</v>
      </c>
      <c r="B20" s="62">
        <f>((F20^2+H20^2)^0.5+('ВЛ-35 кВ'!I22^2+'ВЛ-35 кВ'!K22^2)^0.5)/115/1.73</f>
        <v>13.811238130294017</v>
      </c>
      <c r="C20" s="62">
        <f>'ВЛ-35 кВ'!G22</f>
        <v>8.3414018564629391</v>
      </c>
      <c r="D20" s="63">
        <f t="shared" si="2"/>
        <v>202.45870085181775</v>
      </c>
      <c r="E20" s="73">
        <f t="shared" si="3"/>
        <v>362.27379999999994</v>
      </c>
      <c r="F20" s="56">
        <v>2080.8000000000002</v>
      </c>
      <c r="G20" s="73">
        <f t="shared" si="3"/>
        <v>170.22839999999991</v>
      </c>
      <c r="H20" s="56">
        <v>734.4</v>
      </c>
      <c r="I20" s="70">
        <f t="shared" si="0"/>
        <v>0.10129369666941922</v>
      </c>
      <c r="J20" s="73">
        <f t="shared" si="4"/>
        <v>9606.523000000001</v>
      </c>
      <c r="K20" s="56">
        <v>1.84</v>
      </c>
      <c r="L20" s="62">
        <f>((P20^2+R20^2)^0.5+('ВЛ-35 кВ'!D22^2+'ВЛ-35 кВ'!F22^2)^0.5+('ВЛ-35 кВ'!N22^2+'ВЛ-35 кВ'!P22^2)^0.5)/115/1.73</f>
        <v>25.030252434306544</v>
      </c>
      <c r="M20" s="62">
        <f>'ВЛ-35 кВ'!B22+'ВЛ-35 кВ'!L22</f>
        <v>27.427524051297233</v>
      </c>
      <c r="N20" s="63">
        <f t="shared" si="5"/>
        <v>293.64236159073124</v>
      </c>
      <c r="O20" s="73">
        <f t="shared" si="6"/>
        <v>499.06539999999995</v>
      </c>
      <c r="P20" s="56">
        <v>3074.4</v>
      </c>
      <c r="Q20" s="73">
        <f t="shared" si="7"/>
        <v>228.69439999999994</v>
      </c>
      <c r="R20" s="56">
        <v>889.2</v>
      </c>
      <c r="S20" s="70">
        <f t="shared" si="1"/>
        <v>0.25543627855766582</v>
      </c>
      <c r="T20" s="73">
        <f t="shared" si="8"/>
        <v>9516.0190000000021</v>
      </c>
      <c r="U20" s="56">
        <v>4.6399999999999997</v>
      </c>
    </row>
    <row r="21" spans="1:21" x14ac:dyDescent="0.2">
      <c r="A21" s="1">
        <v>0.58333333333333304</v>
      </c>
      <c r="B21" s="62">
        <f>((F21^2+H21^2)^0.5+('ВЛ-35 кВ'!I23^2+'ВЛ-35 кВ'!K23^2)^0.5)/115/1.73</f>
        <v>13.917961812369061</v>
      </c>
      <c r="C21" s="62">
        <f>'ВЛ-35 кВ'!G23</f>
        <v>8.0924855491329488</v>
      </c>
      <c r="D21" s="63">
        <f t="shared" si="2"/>
        <v>205.88847624285023</v>
      </c>
      <c r="E21" s="73">
        <f t="shared" si="3"/>
        <v>362.39159999999993</v>
      </c>
      <c r="F21" s="56">
        <v>2120.4</v>
      </c>
      <c r="G21" s="73">
        <f t="shared" si="3"/>
        <v>170.2691999999999</v>
      </c>
      <c r="H21" s="56">
        <v>734.4</v>
      </c>
      <c r="I21" s="70">
        <f t="shared" si="0"/>
        <v>9.6889622901183595E-2</v>
      </c>
      <c r="J21" s="73">
        <f t="shared" si="4"/>
        <v>9606.5450000000019</v>
      </c>
      <c r="K21" s="56">
        <v>1.76</v>
      </c>
      <c r="L21" s="62">
        <f>((P21^2+R21^2)^0.5+('ВЛ-35 кВ'!D23^2+'ВЛ-35 кВ'!F23^2)^0.5+('ВЛ-35 кВ'!N23^2+'ВЛ-35 кВ'!P23^2)^0.5)/115/1.73</f>
        <v>28.146237352207358</v>
      </c>
      <c r="M21" s="62">
        <f>'ВЛ-35 кВ'!B23+'ВЛ-35 кВ'!L23</f>
        <v>30.501938758511571</v>
      </c>
      <c r="N21" s="63">
        <f t="shared" si="5"/>
        <v>332.22136381899401</v>
      </c>
      <c r="O21" s="73">
        <f t="shared" si="6"/>
        <v>499.26039999999995</v>
      </c>
      <c r="P21" s="56">
        <v>3510</v>
      </c>
      <c r="Q21" s="73">
        <f t="shared" si="7"/>
        <v>228.74379999999994</v>
      </c>
      <c r="R21" s="56">
        <v>889.2</v>
      </c>
      <c r="S21" s="70">
        <f t="shared" si="1"/>
        <v>0.25543627855766582</v>
      </c>
      <c r="T21" s="73">
        <f t="shared" si="8"/>
        <v>9516.077000000003</v>
      </c>
      <c r="U21" s="56">
        <v>4.6399999999999997</v>
      </c>
    </row>
    <row r="22" spans="1:21" x14ac:dyDescent="0.2">
      <c r="A22" s="1">
        <v>0.625</v>
      </c>
      <c r="B22" s="62">
        <f>((F22^2+H22^2)^0.5+('ВЛ-35 кВ'!I24^2+'ВЛ-35 кВ'!K24^2)^0.5)/115/1.73</f>
        <v>13.444592419427007</v>
      </c>
      <c r="C22" s="62">
        <f>'ВЛ-35 кВ'!G24</f>
        <v>7.8442195200699905</v>
      </c>
      <c r="D22" s="63">
        <f t="shared" si="2"/>
        <v>198.72538035420337</v>
      </c>
      <c r="E22" s="73">
        <f t="shared" si="3"/>
        <v>362.50479999999993</v>
      </c>
      <c r="F22" s="56">
        <v>2037.6000000000001</v>
      </c>
      <c r="G22" s="73">
        <f t="shared" si="3"/>
        <v>170.30999999999989</v>
      </c>
      <c r="H22" s="56">
        <v>734.4</v>
      </c>
      <c r="I22" s="70">
        <f t="shared" si="0"/>
        <v>0.10129369666941922</v>
      </c>
      <c r="J22" s="73">
        <f t="shared" si="4"/>
        <v>9606.5680000000011</v>
      </c>
      <c r="K22" s="56">
        <v>1.84</v>
      </c>
      <c r="L22" s="62">
        <f>((P22^2+R22^2)^0.5+('ВЛ-35 кВ'!D24^2+'ВЛ-35 кВ'!F24^2)^0.5+('ВЛ-35 кВ'!N24^2+'ВЛ-35 кВ'!P24^2)^0.5)/115/1.73</f>
        <v>28.935030531971432</v>
      </c>
      <c r="M22" s="62">
        <f>'ВЛ-35 кВ'!B24+'ВЛ-35 кВ'!L24</f>
        <v>28.87777490581545</v>
      </c>
      <c r="N22" s="63">
        <f t="shared" si="5"/>
        <v>356.28761146168819</v>
      </c>
      <c r="O22" s="73">
        <f t="shared" si="6"/>
        <v>499.47039999999993</v>
      </c>
      <c r="P22" s="56">
        <v>3780</v>
      </c>
      <c r="Q22" s="73">
        <f t="shared" si="7"/>
        <v>228.79319999999993</v>
      </c>
      <c r="R22" s="56">
        <v>889.2</v>
      </c>
      <c r="S22" s="70">
        <f t="shared" si="1"/>
        <v>0.2774566473988439</v>
      </c>
      <c r="T22" s="73">
        <f t="shared" si="8"/>
        <v>9516.1400000000031</v>
      </c>
      <c r="U22" s="56">
        <v>5.04</v>
      </c>
    </row>
    <row r="23" spans="1:21" x14ac:dyDescent="0.2">
      <c r="A23" s="1">
        <v>0.66666666666666696</v>
      </c>
      <c r="B23" s="62">
        <f>((F23^2+H23^2)^0.5+('ВЛ-35 кВ'!I25^2+'ВЛ-35 кВ'!K25^2)^0.5)/115/1.73</f>
        <v>13.115646014895763</v>
      </c>
      <c r="C23" s="62">
        <f>'ВЛ-35 кВ'!G25</f>
        <v>8.1890196055227396</v>
      </c>
      <c r="D23" s="63">
        <f t="shared" si="2"/>
        <v>190.66842166760475</v>
      </c>
      <c r="E23" s="73">
        <f t="shared" si="3"/>
        <v>362.61279999999994</v>
      </c>
      <c r="F23" s="56">
        <v>1944</v>
      </c>
      <c r="G23" s="73">
        <f t="shared" si="3"/>
        <v>170.35079999999988</v>
      </c>
      <c r="H23" s="56">
        <v>734.4</v>
      </c>
      <c r="I23" s="70">
        <f t="shared" si="0"/>
        <v>9.6889622901183595E-2</v>
      </c>
      <c r="J23" s="73">
        <f t="shared" si="4"/>
        <v>9606.590000000002</v>
      </c>
      <c r="K23" s="56">
        <v>1.76</v>
      </c>
      <c r="L23" s="62">
        <f>((P23^2+R23^2)^0.5+('ВЛ-35 кВ'!D25^2+'ВЛ-35 кВ'!F25^2)^0.5+('ВЛ-35 кВ'!N25^2+'ВЛ-35 кВ'!P25^2)^0.5)/115/1.73</f>
        <v>27.394538012933744</v>
      </c>
      <c r="M23" s="62">
        <f>'ВЛ-35 кВ'!B25+'ВЛ-35 кВ'!L25</f>
        <v>27.712465472308772</v>
      </c>
      <c r="N23" s="63">
        <f t="shared" si="5"/>
        <v>335.10387559933361</v>
      </c>
      <c r="O23" s="73">
        <f t="shared" si="6"/>
        <v>499.66719999999992</v>
      </c>
      <c r="P23" s="56">
        <v>3542.4</v>
      </c>
      <c r="Q23" s="73">
        <f t="shared" si="7"/>
        <v>228.84259999999992</v>
      </c>
      <c r="R23" s="56">
        <v>889.2</v>
      </c>
      <c r="S23" s="70">
        <f t="shared" si="1"/>
        <v>0.29507294247178645</v>
      </c>
      <c r="T23" s="73">
        <f t="shared" si="8"/>
        <v>9516.2070000000022</v>
      </c>
      <c r="U23" s="56">
        <v>5.36</v>
      </c>
    </row>
    <row r="24" spans="1:21" x14ac:dyDescent="0.2">
      <c r="A24" s="1">
        <v>0.70833333333333304</v>
      </c>
      <c r="B24" s="62">
        <f>((F24^2+H24^2)^0.5+('ВЛ-35 кВ'!I26^2+'ВЛ-35 кВ'!K26^2)^0.5)/115/1.73</f>
        <v>13.143525829665922</v>
      </c>
      <c r="C24" s="62">
        <f>'ВЛ-35 кВ'!G26</f>
        <v>8.7930134255218011</v>
      </c>
      <c r="D24" s="63">
        <f t="shared" si="2"/>
        <v>187.58213761182751</v>
      </c>
      <c r="E24" s="73">
        <f t="shared" si="3"/>
        <v>362.71879999999993</v>
      </c>
      <c r="F24" s="56">
        <v>1908</v>
      </c>
      <c r="G24" s="73">
        <f t="shared" si="3"/>
        <v>170.39159999999987</v>
      </c>
      <c r="H24" s="56">
        <v>734.4</v>
      </c>
      <c r="I24" s="70">
        <f t="shared" si="0"/>
        <v>0.10129369666941922</v>
      </c>
      <c r="J24" s="73">
        <f t="shared" si="4"/>
        <v>9606.6130000000012</v>
      </c>
      <c r="K24" s="56">
        <v>1.84</v>
      </c>
      <c r="L24" s="62">
        <f>((P24^2+R24^2)^0.5+('ВЛ-35 кВ'!D26^2+'ВЛ-35 кВ'!F26^2)^0.5+('ВЛ-35 кВ'!N26^2+'ВЛ-35 кВ'!P26^2)^0.5)/115/1.73</f>
        <v>26.789208954382111</v>
      </c>
      <c r="M24" s="62">
        <f>'ВЛ-35 кВ'!B26+'ВЛ-35 кВ'!L26</f>
        <v>26.447962423388752</v>
      </c>
      <c r="N24" s="63">
        <f t="shared" si="5"/>
        <v>331.5810220439468</v>
      </c>
      <c r="O24" s="73">
        <f t="shared" si="6"/>
        <v>499.8617999999999</v>
      </c>
      <c r="P24" s="56">
        <v>3502.8</v>
      </c>
      <c r="Q24" s="73">
        <f t="shared" si="7"/>
        <v>228.89199999999991</v>
      </c>
      <c r="R24" s="56">
        <v>889.2</v>
      </c>
      <c r="S24" s="70">
        <f t="shared" si="1"/>
        <v>0.2862647949353152</v>
      </c>
      <c r="T24" s="73">
        <f t="shared" si="8"/>
        <v>9516.2720000000027</v>
      </c>
      <c r="U24" s="56">
        <v>5.2</v>
      </c>
    </row>
    <row r="25" spans="1:21" x14ac:dyDescent="0.2">
      <c r="A25" s="11">
        <v>0.75</v>
      </c>
      <c r="B25" s="62">
        <f>((F25^2+H25^2)^0.5+('ВЛ-35 кВ'!I27^2+'ВЛ-35 кВ'!K27^2)^0.5)/115/1.73</f>
        <v>12.667079838314114</v>
      </c>
      <c r="C25" s="62">
        <f>'ВЛ-35 кВ'!G27</f>
        <v>8.863750807954407</v>
      </c>
      <c r="D25" s="63">
        <f t="shared" si="2"/>
        <v>178.46405176314809</v>
      </c>
      <c r="E25" s="73">
        <f t="shared" si="3"/>
        <v>362.81239999999991</v>
      </c>
      <c r="F25" s="56">
        <v>1684.8</v>
      </c>
      <c r="G25" s="73">
        <f t="shared" si="3"/>
        <v>170.44559999999987</v>
      </c>
      <c r="H25" s="56">
        <v>972</v>
      </c>
      <c r="I25" s="70">
        <f t="shared" si="0"/>
        <v>0.10129369666941922</v>
      </c>
      <c r="J25" s="73">
        <f t="shared" si="4"/>
        <v>9606.6360000000004</v>
      </c>
      <c r="K25" s="56">
        <v>1.84</v>
      </c>
      <c r="L25" s="62">
        <f>((P25^2+R25^2)^0.5+('ВЛ-35 кВ'!D27^2+'ВЛ-35 кВ'!F27^2)^0.5+('ВЛ-35 кВ'!N27^2+'ВЛ-35 кВ'!P27^2)^0.5)/115/1.73</f>
        <v>24.590747459873423</v>
      </c>
      <c r="M25" s="62">
        <f>'ВЛ-35 кВ'!B27+'ВЛ-35 кВ'!L27</f>
        <v>24.318061142947585</v>
      </c>
      <c r="N25" s="63">
        <f t="shared" si="5"/>
        <v>304.12835952776334</v>
      </c>
      <c r="O25" s="73">
        <f t="shared" si="6"/>
        <v>500.03919999999988</v>
      </c>
      <c r="P25" s="56">
        <v>3193.2000000000003</v>
      </c>
      <c r="Q25" s="73">
        <f t="shared" si="7"/>
        <v>228.9413999999999</v>
      </c>
      <c r="R25" s="56">
        <v>889.2</v>
      </c>
      <c r="S25" s="70">
        <f t="shared" si="1"/>
        <v>0.25984035232590147</v>
      </c>
      <c r="T25" s="73">
        <f t="shared" si="8"/>
        <v>9516.3310000000019</v>
      </c>
      <c r="U25" s="56">
        <v>4.72</v>
      </c>
    </row>
    <row r="26" spans="1:21" x14ac:dyDescent="0.2">
      <c r="A26" s="1">
        <v>0.79166666666666696</v>
      </c>
      <c r="B26" s="62">
        <f>((F26^2+H26^2)^0.5+('ВЛ-35 кВ'!I28^2+'ВЛ-35 кВ'!K28^2)^0.5)/115/1.73</f>
        <v>11.941309466153321</v>
      </c>
      <c r="C26" s="62">
        <f>'ВЛ-35 кВ'!G28</f>
        <v>9.656882056067893</v>
      </c>
      <c r="D26" s="63">
        <f t="shared" si="2"/>
        <v>160.4948430960454</v>
      </c>
      <c r="E26" s="73">
        <f t="shared" si="3"/>
        <v>362.90059999999988</v>
      </c>
      <c r="F26" s="56">
        <v>1587.6000000000001</v>
      </c>
      <c r="G26" s="73">
        <f t="shared" si="3"/>
        <v>170.48639999999986</v>
      </c>
      <c r="H26" s="56">
        <v>734.4</v>
      </c>
      <c r="I26" s="70">
        <f t="shared" si="0"/>
        <v>0.10129369666941922</v>
      </c>
      <c r="J26" s="73">
        <f t="shared" si="4"/>
        <v>9606.6589999999997</v>
      </c>
      <c r="K26" s="56">
        <v>1.84</v>
      </c>
      <c r="L26" s="62">
        <f>((P26^2+R26^2)^0.5+('ВЛ-35 кВ'!D28^2+'ВЛ-35 кВ'!F28^2)^0.5+('ВЛ-35 кВ'!N28^2+'ВЛ-35 кВ'!P28^2)^0.5)/115/1.73</f>
        <v>22.832107079803635</v>
      </c>
      <c r="M26" s="62">
        <f>'ВЛ-35 кВ'!B28+'ВЛ-35 кВ'!L28</f>
        <v>25.937454448521358</v>
      </c>
      <c r="N26" s="63">
        <f t="shared" si="5"/>
        <v>262.38694799331222</v>
      </c>
      <c r="O26" s="73">
        <f t="shared" si="6"/>
        <v>500.19019999999989</v>
      </c>
      <c r="P26" s="56">
        <v>2718</v>
      </c>
      <c r="Q26" s="73">
        <f t="shared" si="7"/>
        <v>228.99079999999989</v>
      </c>
      <c r="R26" s="56">
        <v>889.2</v>
      </c>
      <c r="S26" s="70">
        <f t="shared" si="1"/>
        <v>0.26424442609413706</v>
      </c>
      <c r="T26" s="73">
        <f t="shared" si="8"/>
        <v>9516.3910000000014</v>
      </c>
      <c r="U26" s="56">
        <v>4.8</v>
      </c>
    </row>
    <row r="27" spans="1:21" x14ac:dyDescent="0.2">
      <c r="A27" s="1">
        <v>0.83333333333333304</v>
      </c>
      <c r="B27" s="62">
        <f>((F27^2+H27^2)^0.5+('ВЛ-35 кВ'!I29^2+'ВЛ-35 кВ'!K29^2)^0.5)/115/1.73</f>
        <v>11.946813399785333</v>
      </c>
      <c r="C27" s="62">
        <f>'ВЛ-35 кВ'!G29</f>
        <v>10.126205776900456</v>
      </c>
      <c r="D27" s="63">
        <f t="shared" si="2"/>
        <v>157.80171814945177</v>
      </c>
      <c r="E27" s="73">
        <f t="shared" si="3"/>
        <v>362.98699999999991</v>
      </c>
      <c r="F27" s="56">
        <v>1555.2</v>
      </c>
      <c r="G27" s="73">
        <f t="shared" si="3"/>
        <v>170.52719999999985</v>
      </c>
      <c r="H27" s="56">
        <v>734.4</v>
      </c>
      <c r="I27" s="70">
        <f t="shared" si="0"/>
        <v>9.6889622901183595E-2</v>
      </c>
      <c r="J27" s="73">
        <f t="shared" si="4"/>
        <v>9606.6810000000005</v>
      </c>
      <c r="K27" s="56">
        <v>1.76</v>
      </c>
      <c r="L27" s="62">
        <f>((P27^2+R27^2)^0.5+('ВЛ-35 кВ'!D29^2+'ВЛ-35 кВ'!F29^2)^0.5+('ВЛ-35 кВ'!N29^2+'ВЛ-35 кВ'!P29^2)^0.5)/115/1.73</f>
        <v>21.671380634214799</v>
      </c>
      <c r="M27" s="62">
        <f>'ВЛ-35 кВ'!B29+'ВЛ-35 кВ'!L29</f>
        <v>26.103882811332568</v>
      </c>
      <c r="N27" s="63">
        <f t="shared" si="5"/>
        <v>240.2084392872589</v>
      </c>
      <c r="O27" s="73">
        <f t="shared" si="6"/>
        <v>500.32699999999988</v>
      </c>
      <c r="P27" s="56">
        <v>2462.4</v>
      </c>
      <c r="Q27" s="73">
        <f t="shared" si="7"/>
        <v>229.04019999999988</v>
      </c>
      <c r="R27" s="56">
        <v>889.2</v>
      </c>
      <c r="S27" s="70">
        <f t="shared" si="1"/>
        <v>0.25543627855766582</v>
      </c>
      <c r="T27" s="73">
        <f t="shared" si="8"/>
        <v>9516.4490000000023</v>
      </c>
      <c r="U27" s="56">
        <v>4.6399999999999997</v>
      </c>
    </row>
    <row r="28" spans="1:21" x14ac:dyDescent="0.2">
      <c r="A28" s="1">
        <v>0.875</v>
      </c>
      <c r="B28" s="62">
        <f>((F28^2+H28^2)^0.5+('ВЛ-35 кВ'!I30^2+'ВЛ-35 кВ'!K30^2)^0.5)/115/1.73</f>
        <v>11.819793969702495</v>
      </c>
      <c r="C28" s="62">
        <f>'ВЛ-35 кВ'!G30</f>
        <v>10.287328561802999</v>
      </c>
      <c r="D28" s="63">
        <f t="shared" si="2"/>
        <v>154.52404530923403</v>
      </c>
      <c r="E28" s="73">
        <f t="shared" si="3"/>
        <v>363.07119999999992</v>
      </c>
      <c r="F28" s="56">
        <v>1515.6000000000001</v>
      </c>
      <c r="G28" s="73">
        <f t="shared" si="3"/>
        <v>170.56799999999984</v>
      </c>
      <c r="H28" s="56">
        <v>734.4</v>
      </c>
      <c r="I28" s="70">
        <f t="shared" si="0"/>
        <v>0.10569777043765483</v>
      </c>
      <c r="J28" s="73">
        <f t="shared" si="4"/>
        <v>9606.7049999999999</v>
      </c>
      <c r="K28" s="56">
        <v>1.92</v>
      </c>
      <c r="L28" s="62">
        <f>((P28^2+R28^2)^0.5+('ВЛ-35 кВ'!D30^2+'ВЛ-35 кВ'!F30^2)^0.5+('ВЛ-35 кВ'!N30^2+'ВЛ-35 кВ'!P30^2)^0.5)/115/1.73</f>
        <v>21.551622149453802</v>
      </c>
      <c r="M28" s="62">
        <f>'ВЛ-35 кВ'!B30+'ВЛ-35 кВ'!L30</f>
        <v>24.586315360101541</v>
      </c>
      <c r="N28" s="63">
        <f t="shared" si="5"/>
        <v>247.05551129894914</v>
      </c>
      <c r="O28" s="73">
        <f t="shared" si="6"/>
        <v>500.46819999999991</v>
      </c>
      <c r="P28" s="56">
        <v>2541.6</v>
      </c>
      <c r="Q28" s="73">
        <f t="shared" si="7"/>
        <v>229.08959999999988</v>
      </c>
      <c r="R28" s="56">
        <v>889.2</v>
      </c>
      <c r="S28" s="70">
        <f t="shared" si="1"/>
        <v>0.23341590971648776</v>
      </c>
      <c r="T28" s="73">
        <f t="shared" si="8"/>
        <v>9516.5020000000022</v>
      </c>
      <c r="U28" s="56">
        <v>4.24</v>
      </c>
    </row>
    <row r="29" spans="1:21" s="48" customFormat="1" x14ac:dyDescent="0.2">
      <c r="A29" s="46">
        <v>0.91666666666666696</v>
      </c>
      <c r="B29" s="64">
        <f>((F29^2+H29^2)^0.5+('ВЛ-35 кВ'!I31^2+'ВЛ-35 кВ'!K31^2)^0.5)/115/1.73</f>
        <v>12.357612485848955</v>
      </c>
      <c r="C29" s="64">
        <f>'ВЛ-35 кВ'!G31</f>
        <v>10.639079676930734</v>
      </c>
      <c r="D29" s="65">
        <f t="shared" si="2"/>
        <v>162.24761079170275</v>
      </c>
      <c r="E29" s="74">
        <f t="shared" si="3"/>
        <v>363.15339999999992</v>
      </c>
      <c r="F29" s="57">
        <v>1479.6000000000001</v>
      </c>
      <c r="G29" s="74">
        <f t="shared" si="3"/>
        <v>170.62179999999984</v>
      </c>
      <c r="H29" s="57">
        <v>968.4</v>
      </c>
      <c r="I29" s="76">
        <f t="shared" si="0"/>
        <v>9.6889622901183595E-2</v>
      </c>
      <c r="J29" s="74">
        <f t="shared" si="4"/>
        <v>9606.7270000000008</v>
      </c>
      <c r="K29" s="57">
        <v>1.76</v>
      </c>
      <c r="L29" s="64">
        <f>((P29^2+R29^2)^0.5+('ВЛ-35 кВ'!D31^2+'ВЛ-35 кВ'!F31^2)^0.5+('ВЛ-35 кВ'!N31^2+'ВЛ-35 кВ'!P31^2)^0.5)/115/1.73</f>
        <v>21.02944113914921</v>
      </c>
      <c r="M29" s="64">
        <f>'ВЛ-35 кВ'!B31+'ВЛ-35 кВ'!L31</f>
        <v>23.142058519298395</v>
      </c>
      <c r="N29" s="65">
        <f t="shared" si="5"/>
        <v>246.12040262356663</v>
      </c>
      <c r="O29" s="74">
        <f t="shared" si="6"/>
        <v>500.60879999999992</v>
      </c>
      <c r="P29" s="57">
        <v>2530.8000000000002</v>
      </c>
      <c r="Q29" s="74">
        <f t="shared" si="7"/>
        <v>229.13899999999987</v>
      </c>
      <c r="R29" s="57">
        <v>889.2</v>
      </c>
      <c r="S29" s="76">
        <f t="shared" si="1"/>
        <v>0.2202036884117809</v>
      </c>
      <c r="T29" s="74">
        <f t="shared" si="8"/>
        <v>9516.5520000000015</v>
      </c>
      <c r="U29" s="57">
        <v>4</v>
      </c>
    </row>
    <row r="30" spans="1:21" x14ac:dyDescent="0.2">
      <c r="A30" s="1">
        <v>0.95833333333333304</v>
      </c>
      <c r="B30" s="62">
        <f>((F30^2+H30^2)^0.5+('ВЛ-35 кВ'!I32^2+'ВЛ-35 кВ'!K32^2)^0.5)/115/1.73</f>
        <v>10.798206934598245</v>
      </c>
      <c r="C30" s="62">
        <f>'ВЛ-35 кВ'!G32</f>
        <v>8.5474424495330652</v>
      </c>
      <c r="D30" s="63">
        <f t="shared" si="2"/>
        <v>146.23249295576321</v>
      </c>
      <c r="E30" s="73">
        <f t="shared" si="3"/>
        <v>363.22619999999989</v>
      </c>
      <c r="F30" s="56">
        <v>1310.4000000000001</v>
      </c>
      <c r="G30" s="73">
        <f t="shared" si="3"/>
        <v>170.67219999999983</v>
      </c>
      <c r="H30" s="56">
        <v>907.2</v>
      </c>
      <c r="I30" s="70">
        <f t="shared" si="0"/>
        <v>9.6889622901183595E-2</v>
      </c>
      <c r="J30" s="73">
        <f t="shared" si="4"/>
        <v>9606.7490000000016</v>
      </c>
      <c r="K30" s="56">
        <v>1.76</v>
      </c>
      <c r="L30" s="62">
        <f>((P30^2+R30^2)^0.5+('ВЛ-35 кВ'!D32^2+'ВЛ-35 кВ'!F32^2)^0.5+('ВЛ-35 кВ'!N32^2+'ВЛ-35 кВ'!P32^2)^0.5)/115/1.73</f>
        <v>19.458363556683906</v>
      </c>
      <c r="M30" s="62">
        <f>'ВЛ-35 кВ'!B32+'ВЛ-35 кВ'!L32</f>
        <v>20.307327418687315</v>
      </c>
      <c r="N30" s="63">
        <f t="shared" si="5"/>
        <v>234.315401717123</v>
      </c>
      <c r="O30" s="73">
        <f t="shared" si="6"/>
        <v>500.7417999999999</v>
      </c>
      <c r="P30" s="56">
        <v>2394</v>
      </c>
      <c r="Q30" s="73">
        <f t="shared" si="7"/>
        <v>229.18839999999986</v>
      </c>
      <c r="R30" s="56">
        <v>889.2</v>
      </c>
      <c r="S30" s="70">
        <f t="shared" si="1"/>
        <v>0.2774566473988439</v>
      </c>
      <c r="T30" s="73">
        <f t="shared" si="8"/>
        <v>9516.6150000000016</v>
      </c>
      <c r="U30" s="56">
        <v>5.04</v>
      </c>
    </row>
    <row r="31" spans="1:21" ht="13.5" thickBot="1" x14ac:dyDescent="0.25">
      <c r="A31" s="2">
        <v>0.999999999999999</v>
      </c>
      <c r="B31" s="66">
        <f>((F31^2+H31^2)^0.5+('ВЛ-35 кВ'!I33^2+'ВЛ-35 кВ'!K33^2)^0.5)/115/1.73</f>
        <v>9.1941844035946634</v>
      </c>
      <c r="C31" s="66">
        <f>'ВЛ-35 кВ'!G33</f>
        <v>6.7979961394451776</v>
      </c>
      <c r="D31" s="67">
        <f t="shared" si="2"/>
        <v>127.36608748955432</v>
      </c>
      <c r="E31" s="75">
        <f t="shared" si="3"/>
        <v>363.28779999999989</v>
      </c>
      <c r="F31" s="59">
        <v>1108.8</v>
      </c>
      <c r="G31" s="75">
        <f t="shared" si="3"/>
        <v>170.71859999999984</v>
      </c>
      <c r="H31" s="59">
        <v>835.2</v>
      </c>
      <c r="I31" s="80">
        <f t="shared" si="0"/>
        <v>9.6889622901183595E-2</v>
      </c>
      <c r="J31" s="75">
        <f t="shared" si="4"/>
        <v>9606.7710000000025</v>
      </c>
      <c r="K31" s="59">
        <v>1.76</v>
      </c>
      <c r="L31" s="66">
        <f>((P31^2+R31^2)^0.5+('ВЛ-35 кВ'!D33^2+'ВЛ-35 кВ'!F33^2)^0.5+('ВЛ-35 кВ'!N33^2+'ВЛ-35 кВ'!P33^2)^0.5)/115/1.73</f>
        <v>17.182368532671703</v>
      </c>
      <c r="M31" s="66">
        <f>'ВЛ-35 кВ'!B33+'ВЛ-35 кВ'!L33</f>
        <v>16.994588535421151</v>
      </c>
      <c r="N31" s="67">
        <f t="shared" si="5"/>
        <v>212.48814463157979</v>
      </c>
      <c r="O31" s="75">
        <f t="shared" si="6"/>
        <v>500.86059999999992</v>
      </c>
      <c r="P31" s="59">
        <v>2138.4</v>
      </c>
      <c r="Q31" s="75">
        <f t="shared" si="7"/>
        <v>229.23779999999985</v>
      </c>
      <c r="R31" s="59">
        <v>889.2</v>
      </c>
      <c r="S31" s="80">
        <f t="shared" si="1"/>
        <v>0.25543627855766582</v>
      </c>
      <c r="T31" s="75">
        <f t="shared" si="8"/>
        <v>9516.6730000000025</v>
      </c>
      <c r="U31" s="59">
        <v>4.6399999999999997</v>
      </c>
    </row>
    <row r="32" spans="1:21" ht="13.5" thickBot="1" x14ac:dyDescent="0.25">
      <c r="A32" s="5" t="s">
        <v>3</v>
      </c>
      <c r="B32" s="77"/>
      <c r="C32" s="78"/>
      <c r="D32" s="78"/>
      <c r="F32" s="79">
        <f>SUM(F8:F31)</f>
        <v>37641.599999999999</v>
      </c>
      <c r="H32" s="79">
        <f>SUM(H8:H31)</f>
        <v>19774.8</v>
      </c>
      <c r="I32" s="77"/>
      <c r="K32" s="79">
        <f>SUM(K8:K31)</f>
        <v>47.84</v>
      </c>
      <c r="L32" s="77"/>
      <c r="M32" s="78"/>
      <c r="N32" s="78"/>
      <c r="P32" s="79">
        <f>SUM(P8:P31)</f>
        <v>61354.8</v>
      </c>
      <c r="Q32" s="41"/>
      <c r="R32" s="79">
        <f>SUM(R8:R31)</f>
        <v>22280.400000000009</v>
      </c>
      <c r="S32" s="77"/>
      <c r="U32" s="79">
        <f>SUM(U8:U31)</f>
        <v>105.52000000000001</v>
      </c>
    </row>
    <row r="36" spans="1:4" x14ac:dyDescent="0.2">
      <c r="A36" s="19" t="s">
        <v>15</v>
      </c>
      <c r="B36" s="19"/>
      <c r="C36" t="s">
        <v>65</v>
      </c>
      <c r="D36" s="19"/>
    </row>
    <row r="37" spans="1:4" x14ac:dyDescent="0.2">
      <c r="A37" s="19" t="s">
        <v>16</v>
      </c>
      <c r="B37" s="19"/>
      <c r="C37" t="s">
        <v>21</v>
      </c>
      <c r="D37" s="19"/>
    </row>
  </sheetData>
  <mergeCells count="20">
    <mergeCell ref="A1:U1"/>
    <mergeCell ref="E4:F4"/>
    <mergeCell ref="G4:H4"/>
    <mergeCell ref="A3:A5"/>
    <mergeCell ref="O4:P4"/>
    <mergeCell ref="B3:B5"/>
    <mergeCell ref="E3:H3"/>
    <mergeCell ref="D3:D5"/>
    <mergeCell ref="C3:C5"/>
    <mergeCell ref="I4:I5"/>
    <mergeCell ref="I3:K3"/>
    <mergeCell ref="Q4:R4"/>
    <mergeCell ref="O3:R3"/>
    <mergeCell ref="N3:N5"/>
    <mergeCell ref="J4:K4"/>
    <mergeCell ref="S3:U3"/>
    <mergeCell ref="M3:M5"/>
    <mergeCell ref="L3:L5"/>
    <mergeCell ref="T4:U4"/>
    <mergeCell ref="S4:S5"/>
  </mergeCells>
  <phoneticPr fontId="0" type="noConversion"/>
  <printOptions horizontalCentered="1"/>
  <pageMargins left="0.39370078740157483" right="0" top="0.78740157480314965" bottom="0.39370078740157483" header="0.51181102362204722" footer="0.51181102362204722"/>
  <pageSetup paperSize="9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H38"/>
  <sheetViews>
    <sheetView zoomScale="80" zoomScaleNormal="80" workbookViewId="0">
      <selection activeCell="D37" sqref="D37"/>
    </sheetView>
  </sheetViews>
  <sheetFormatPr defaultRowHeight="12.75" x14ac:dyDescent="0.2"/>
  <cols>
    <col min="1" max="1" width="7.7109375" style="32" customWidth="1"/>
    <col min="2" max="2" width="6.7109375" customWidth="1"/>
    <col min="3" max="3" width="9.5703125" customWidth="1"/>
    <col min="4" max="4" width="10.140625" customWidth="1"/>
    <col min="5" max="5" width="10.42578125" customWidth="1"/>
    <col min="6" max="6" width="9.7109375" customWidth="1"/>
    <col min="7" max="7" width="6.7109375" customWidth="1"/>
    <col min="8" max="8" width="11.140625" customWidth="1"/>
    <col min="10" max="10" width="9.85546875" customWidth="1"/>
    <col min="12" max="12" width="6.7109375" customWidth="1"/>
    <col min="15" max="15" width="10" customWidth="1"/>
    <col min="17" max="17" width="6.7109375" customWidth="1"/>
    <col min="18" max="18" width="10.140625" bestFit="1" customWidth="1"/>
    <col min="20" max="20" width="10.7109375" customWidth="1"/>
    <col min="22" max="22" width="6.7109375" customWidth="1"/>
    <col min="23" max="23" width="12.85546875" customWidth="1"/>
    <col min="25" max="25" width="10.28515625" customWidth="1"/>
    <col min="27" max="27" width="6.7109375" customWidth="1"/>
    <col min="28" max="28" width="10.140625" bestFit="1" customWidth="1"/>
    <col min="30" max="30" width="10.7109375" customWidth="1"/>
    <col min="32" max="32" width="6.7109375" customWidth="1"/>
    <col min="33" max="33" width="9.140625" customWidth="1"/>
    <col min="37" max="37" width="6.7109375" customWidth="1"/>
    <col min="40" max="40" width="9.7109375" customWidth="1"/>
    <col min="42" max="42" width="6.7109375" customWidth="1"/>
    <col min="43" max="43" width="10" customWidth="1"/>
    <col min="45" max="46" width="10.7109375" customWidth="1"/>
    <col min="47" max="47" width="6.7109375" customWidth="1"/>
    <col min="48" max="48" width="11.28515625" bestFit="1" customWidth="1"/>
    <col min="50" max="50" width="10.5703125" customWidth="1"/>
    <col min="52" max="52" width="6.7109375" customWidth="1"/>
    <col min="53" max="53" width="10.42578125" customWidth="1"/>
    <col min="56" max="56" width="11.42578125" customWidth="1"/>
    <col min="57" max="57" width="6.7109375" customWidth="1"/>
    <col min="58" max="58" width="11.7109375" customWidth="1"/>
    <col min="62" max="62" width="6.7109375" customWidth="1"/>
    <col min="63" max="63" width="10.5703125" customWidth="1"/>
    <col min="65" max="65" width="10" customWidth="1"/>
    <col min="67" max="67" width="6.7109375" customWidth="1"/>
    <col min="68" max="68" width="13.28515625" customWidth="1"/>
    <col min="70" max="70" width="10.85546875" customWidth="1"/>
    <col min="72" max="72" width="6.7109375" customWidth="1"/>
    <col min="73" max="73" width="11" customWidth="1"/>
    <col min="75" max="75" width="9.85546875" customWidth="1"/>
    <col min="77" max="77" width="6.7109375" customWidth="1"/>
    <col min="78" max="78" width="10.28515625" customWidth="1"/>
    <col min="80" max="80" width="10" customWidth="1"/>
    <col min="82" max="82" width="6.7109375" customWidth="1"/>
    <col min="83" max="83" width="10.7109375" customWidth="1"/>
    <col min="85" max="85" width="9.5703125" customWidth="1"/>
  </cols>
  <sheetData>
    <row r="1" spans="1:86" ht="64.5" customHeight="1" thickBot="1" x14ac:dyDescent="0.25">
      <c r="A1" s="146" t="s">
        <v>60</v>
      </c>
      <c r="B1" s="146"/>
      <c r="C1" s="146"/>
      <c r="D1" s="146"/>
      <c r="E1" s="146"/>
      <c r="F1" s="146"/>
      <c r="G1" s="146"/>
      <c r="H1" s="146"/>
      <c r="I1" s="146"/>
      <c r="J1" s="146"/>
      <c r="K1" s="146"/>
      <c r="L1" s="146"/>
      <c r="M1" s="146"/>
      <c r="N1" s="146"/>
      <c r="O1" s="146"/>
      <c r="P1" s="146"/>
      <c r="Q1" s="146"/>
      <c r="R1" s="146"/>
      <c r="S1" s="146"/>
      <c r="T1" s="146"/>
      <c r="U1" s="146"/>
      <c r="V1" s="145"/>
      <c r="W1" s="145"/>
      <c r="X1" s="145"/>
      <c r="Y1" s="145"/>
      <c r="Z1" s="145"/>
      <c r="AA1" s="145"/>
      <c r="AB1" s="145"/>
      <c r="AC1" s="145"/>
      <c r="AD1" s="145"/>
      <c r="AE1" s="145"/>
      <c r="AF1" s="145"/>
      <c r="AG1" s="145"/>
      <c r="AH1" s="145"/>
      <c r="AI1" s="145"/>
      <c r="AJ1" s="145"/>
      <c r="AK1" s="145"/>
      <c r="AL1" s="145"/>
      <c r="AM1" s="145"/>
      <c r="AN1" s="145"/>
      <c r="AO1" s="145"/>
      <c r="AP1" s="145"/>
      <c r="AQ1" s="145"/>
      <c r="AR1" s="145"/>
      <c r="AS1" s="145"/>
      <c r="AT1" s="145"/>
      <c r="AU1" s="145"/>
      <c r="AV1" s="145"/>
      <c r="AW1" s="145"/>
      <c r="AX1" s="145"/>
      <c r="AY1" s="145"/>
      <c r="AZ1" s="145"/>
      <c r="BA1" s="145"/>
      <c r="BB1" s="145"/>
      <c r="BC1" s="145"/>
      <c r="BD1" s="145"/>
      <c r="BE1" s="145"/>
      <c r="BF1" s="145"/>
      <c r="BG1" s="145"/>
      <c r="BH1" s="145"/>
      <c r="BI1" s="145"/>
      <c r="BJ1" s="145"/>
      <c r="BK1" s="145"/>
      <c r="BL1" s="145"/>
      <c r="BM1" s="145"/>
      <c r="BN1" s="145"/>
      <c r="BO1" s="145"/>
      <c r="BP1" s="145"/>
      <c r="BQ1" s="145"/>
      <c r="BR1" s="145"/>
      <c r="BS1" s="145"/>
      <c r="BT1" s="145"/>
      <c r="BU1" s="145"/>
      <c r="BV1" s="145"/>
      <c r="BW1" s="145"/>
      <c r="BX1" s="145"/>
      <c r="BY1" s="145"/>
      <c r="BZ1" s="145"/>
      <c r="CA1" s="145"/>
      <c r="CB1" s="145"/>
      <c r="CC1" s="145"/>
      <c r="CD1" s="145"/>
      <c r="CE1" s="145"/>
      <c r="CF1" s="145"/>
      <c r="CG1" s="145"/>
      <c r="CH1" s="145"/>
    </row>
    <row r="2" spans="1:86" ht="17.25" customHeight="1" thickBot="1" x14ac:dyDescent="0.25">
      <c r="A2" s="24"/>
      <c r="B2" s="25"/>
      <c r="C2" s="141" t="s">
        <v>29</v>
      </c>
      <c r="D2" s="142"/>
      <c r="E2" s="142"/>
      <c r="F2" s="26"/>
      <c r="G2" s="141" t="s">
        <v>30</v>
      </c>
      <c r="H2" s="142"/>
      <c r="I2" s="142"/>
      <c r="J2" s="142"/>
      <c r="K2" s="26"/>
      <c r="L2" s="141" t="s">
        <v>31</v>
      </c>
      <c r="M2" s="142"/>
      <c r="N2" s="142"/>
      <c r="O2" s="142"/>
      <c r="P2" s="26"/>
      <c r="Q2" s="141" t="s">
        <v>32</v>
      </c>
      <c r="R2" s="142"/>
      <c r="S2" s="142"/>
      <c r="T2" s="142"/>
      <c r="U2" s="26"/>
      <c r="V2" s="141" t="s">
        <v>33</v>
      </c>
      <c r="W2" s="142"/>
      <c r="X2" s="142"/>
      <c r="Y2" s="142"/>
      <c r="Z2" s="26"/>
      <c r="AA2" s="141" t="s">
        <v>34</v>
      </c>
      <c r="AB2" s="142"/>
      <c r="AC2" s="142"/>
      <c r="AD2" s="142"/>
      <c r="AE2" s="26"/>
      <c r="AF2" s="141" t="s">
        <v>35</v>
      </c>
      <c r="AG2" s="142"/>
      <c r="AH2" s="142"/>
      <c r="AI2" s="142"/>
      <c r="AJ2" s="26"/>
      <c r="AK2" s="141" t="s">
        <v>36</v>
      </c>
      <c r="AL2" s="142"/>
      <c r="AM2" s="142"/>
      <c r="AN2" s="142"/>
      <c r="AO2" s="26"/>
      <c r="AP2" s="143" t="s">
        <v>37</v>
      </c>
      <c r="AQ2" s="141"/>
      <c r="AR2" s="141"/>
      <c r="AS2" s="141"/>
      <c r="AT2" s="144"/>
      <c r="AU2" s="143" t="s">
        <v>38</v>
      </c>
      <c r="AV2" s="141"/>
      <c r="AW2" s="141"/>
      <c r="AX2" s="141"/>
      <c r="AY2" s="144"/>
      <c r="AZ2" s="143" t="s">
        <v>39</v>
      </c>
      <c r="BA2" s="141"/>
      <c r="BB2" s="141"/>
      <c r="BC2" s="141"/>
      <c r="BD2" s="144"/>
      <c r="BE2" s="143" t="s">
        <v>40</v>
      </c>
      <c r="BF2" s="141"/>
      <c r="BG2" s="141"/>
      <c r="BH2" s="141"/>
      <c r="BI2" s="144"/>
      <c r="BJ2" s="143" t="s">
        <v>41</v>
      </c>
      <c r="BK2" s="141"/>
      <c r="BL2" s="141"/>
      <c r="BM2" s="141"/>
      <c r="BN2" s="144"/>
      <c r="BO2" s="143" t="s">
        <v>42</v>
      </c>
      <c r="BP2" s="141"/>
      <c r="BQ2" s="141"/>
      <c r="BR2" s="141"/>
      <c r="BS2" s="144"/>
      <c r="BT2" s="143" t="s">
        <v>43</v>
      </c>
      <c r="BU2" s="141"/>
      <c r="BV2" s="141"/>
      <c r="BW2" s="141"/>
      <c r="BX2" s="144"/>
      <c r="BY2" s="143" t="s">
        <v>44</v>
      </c>
      <c r="BZ2" s="141"/>
      <c r="CA2" s="141"/>
      <c r="CB2" s="141"/>
      <c r="CC2" s="144"/>
      <c r="CD2" s="143" t="s">
        <v>45</v>
      </c>
      <c r="CE2" s="141"/>
      <c r="CF2" s="141"/>
      <c r="CG2" s="141"/>
      <c r="CH2" s="144"/>
    </row>
    <row r="3" spans="1:86" ht="15.95" customHeight="1" thickBot="1" x14ac:dyDescent="0.25">
      <c r="A3" s="136" t="s">
        <v>0</v>
      </c>
      <c r="B3" s="136" t="s">
        <v>46</v>
      </c>
      <c r="C3" s="120" t="s">
        <v>47</v>
      </c>
      <c r="D3" s="121"/>
      <c r="E3" s="121"/>
      <c r="F3" s="122"/>
      <c r="G3" s="136" t="s">
        <v>46</v>
      </c>
      <c r="H3" s="120" t="s">
        <v>47</v>
      </c>
      <c r="I3" s="121"/>
      <c r="J3" s="121"/>
      <c r="K3" s="122"/>
      <c r="L3" s="136" t="s">
        <v>46</v>
      </c>
      <c r="M3" s="120" t="s">
        <v>47</v>
      </c>
      <c r="N3" s="121"/>
      <c r="O3" s="121"/>
      <c r="P3" s="122"/>
      <c r="Q3" s="136" t="s">
        <v>46</v>
      </c>
      <c r="R3" s="120" t="s">
        <v>47</v>
      </c>
      <c r="S3" s="121"/>
      <c r="T3" s="121"/>
      <c r="U3" s="122"/>
      <c r="V3" s="136" t="s">
        <v>46</v>
      </c>
      <c r="W3" s="120" t="s">
        <v>47</v>
      </c>
      <c r="X3" s="121"/>
      <c r="Y3" s="121"/>
      <c r="Z3" s="122"/>
      <c r="AA3" s="136" t="s">
        <v>46</v>
      </c>
      <c r="AB3" s="120" t="s">
        <v>47</v>
      </c>
      <c r="AC3" s="121"/>
      <c r="AD3" s="121"/>
      <c r="AE3" s="122"/>
      <c r="AF3" s="136" t="s">
        <v>46</v>
      </c>
      <c r="AG3" s="120" t="s">
        <v>47</v>
      </c>
      <c r="AH3" s="121"/>
      <c r="AI3" s="121"/>
      <c r="AJ3" s="122"/>
      <c r="AK3" s="136" t="s">
        <v>46</v>
      </c>
      <c r="AL3" s="120" t="s">
        <v>47</v>
      </c>
      <c r="AM3" s="121"/>
      <c r="AN3" s="121"/>
      <c r="AO3" s="122"/>
      <c r="AP3" s="136" t="s">
        <v>46</v>
      </c>
      <c r="AQ3" s="120" t="s">
        <v>47</v>
      </c>
      <c r="AR3" s="121"/>
      <c r="AS3" s="121"/>
      <c r="AT3" s="122"/>
      <c r="AU3" s="136" t="s">
        <v>46</v>
      </c>
      <c r="AV3" s="120" t="s">
        <v>47</v>
      </c>
      <c r="AW3" s="121"/>
      <c r="AX3" s="121"/>
      <c r="AY3" s="122"/>
      <c r="AZ3" s="136" t="s">
        <v>46</v>
      </c>
      <c r="BA3" s="120" t="s">
        <v>47</v>
      </c>
      <c r="BB3" s="121"/>
      <c r="BC3" s="121"/>
      <c r="BD3" s="122"/>
      <c r="BE3" s="136" t="s">
        <v>46</v>
      </c>
      <c r="BF3" s="120" t="s">
        <v>47</v>
      </c>
      <c r="BG3" s="121"/>
      <c r="BH3" s="121"/>
      <c r="BI3" s="122"/>
      <c r="BJ3" s="136" t="s">
        <v>46</v>
      </c>
      <c r="BK3" s="120" t="s">
        <v>47</v>
      </c>
      <c r="BL3" s="121"/>
      <c r="BM3" s="121"/>
      <c r="BN3" s="122"/>
      <c r="BO3" s="136" t="s">
        <v>46</v>
      </c>
      <c r="BP3" s="120" t="s">
        <v>47</v>
      </c>
      <c r="BQ3" s="121"/>
      <c r="BR3" s="121"/>
      <c r="BS3" s="122"/>
      <c r="BT3" s="136" t="s">
        <v>46</v>
      </c>
      <c r="BU3" s="120" t="s">
        <v>47</v>
      </c>
      <c r="BV3" s="121"/>
      <c r="BW3" s="121"/>
      <c r="BX3" s="122"/>
      <c r="BY3" s="136" t="s">
        <v>46</v>
      </c>
      <c r="BZ3" s="120" t="s">
        <v>47</v>
      </c>
      <c r="CA3" s="121"/>
      <c r="CB3" s="121"/>
      <c r="CC3" s="122"/>
      <c r="CD3" s="136" t="s">
        <v>46</v>
      </c>
      <c r="CE3" s="120" t="s">
        <v>47</v>
      </c>
      <c r="CF3" s="121"/>
      <c r="CG3" s="121"/>
      <c r="CH3" s="122"/>
    </row>
    <row r="4" spans="1:86" ht="15.95" customHeight="1" thickBot="1" x14ac:dyDescent="0.25">
      <c r="A4" s="137"/>
      <c r="B4" s="137"/>
      <c r="C4" s="120" t="s">
        <v>8</v>
      </c>
      <c r="D4" s="122"/>
      <c r="E4" s="120" t="s">
        <v>9</v>
      </c>
      <c r="F4" s="122"/>
      <c r="G4" s="137"/>
      <c r="H4" s="120" t="s">
        <v>8</v>
      </c>
      <c r="I4" s="122"/>
      <c r="J4" s="120" t="s">
        <v>9</v>
      </c>
      <c r="K4" s="122"/>
      <c r="L4" s="137"/>
      <c r="M4" s="120" t="s">
        <v>8</v>
      </c>
      <c r="N4" s="122"/>
      <c r="O4" s="120" t="s">
        <v>9</v>
      </c>
      <c r="P4" s="122"/>
      <c r="Q4" s="137"/>
      <c r="R4" s="120" t="s">
        <v>8</v>
      </c>
      <c r="S4" s="122"/>
      <c r="T4" s="120" t="s">
        <v>9</v>
      </c>
      <c r="U4" s="122"/>
      <c r="V4" s="137"/>
      <c r="W4" s="120" t="s">
        <v>8</v>
      </c>
      <c r="X4" s="122"/>
      <c r="Y4" s="120" t="s">
        <v>9</v>
      </c>
      <c r="Z4" s="122"/>
      <c r="AA4" s="137"/>
      <c r="AB4" s="120" t="s">
        <v>8</v>
      </c>
      <c r="AC4" s="122"/>
      <c r="AD4" s="120" t="s">
        <v>9</v>
      </c>
      <c r="AE4" s="122"/>
      <c r="AF4" s="137"/>
      <c r="AG4" s="120" t="s">
        <v>8</v>
      </c>
      <c r="AH4" s="122"/>
      <c r="AI4" s="120" t="s">
        <v>9</v>
      </c>
      <c r="AJ4" s="122"/>
      <c r="AK4" s="137"/>
      <c r="AL4" s="120" t="s">
        <v>8</v>
      </c>
      <c r="AM4" s="122"/>
      <c r="AN4" s="120" t="s">
        <v>9</v>
      </c>
      <c r="AO4" s="122"/>
      <c r="AP4" s="137"/>
      <c r="AQ4" s="120" t="s">
        <v>8</v>
      </c>
      <c r="AR4" s="122"/>
      <c r="AS4" s="120" t="s">
        <v>9</v>
      </c>
      <c r="AT4" s="122"/>
      <c r="AU4" s="137"/>
      <c r="AV4" s="120" t="s">
        <v>8</v>
      </c>
      <c r="AW4" s="122"/>
      <c r="AX4" s="120" t="s">
        <v>9</v>
      </c>
      <c r="AY4" s="122"/>
      <c r="AZ4" s="137"/>
      <c r="BA4" s="120" t="s">
        <v>8</v>
      </c>
      <c r="BB4" s="122"/>
      <c r="BC4" s="120" t="s">
        <v>9</v>
      </c>
      <c r="BD4" s="122"/>
      <c r="BE4" s="137"/>
      <c r="BF4" s="120" t="s">
        <v>8</v>
      </c>
      <c r="BG4" s="122"/>
      <c r="BH4" s="120" t="s">
        <v>9</v>
      </c>
      <c r="BI4" s="122"/>
      <c r="BJ4" s="137"/>
      <c r="BK4" s="120" t="s">
        <v>8</v>
      </c>
      <c r="BL4" s="122"/>
      <c r="BM4" s="120" t="s">
        <v>9</v>
      </c>
      <c r="BN4" s="122"/>
      <c r="BO4" s="137"/>
      <c r="BP4" s="120" t="s">
        <v>8</v>
      </c>
      <c r="BQ4" s="122"/>
      <c r="BR4" s="120" t="s">
        <v>9</v>
      </c>
      <c r="BS4" s="122"/>
      <c r="BT4" s="137"/>
      <c r="BU4" s="120" t="s">
        <v>8</v>
      </c>
      <c r="BV4" s="122"/>
      <c r="BW4" s="120" t="s">
        <v>9</v>
      </c>
      <c r="BX4" s="122"/>
      <c r="BY4" s="137"/>
      <c r="BZ4" s="120" t="s">
        <v>8</v>
      </c>
      <c r="CA4" s="122"/>
      <c r="CB4" s="120" t="s">
        <v>9</v>
      </c>
      <c r="CC4" s="122"/>
      <c r="CD4" s="137"/>
      <c r="CE4" s="120" t="s">
        <v>8</v>
      </c>
      <c r="CF4" s="122"/>
      <c r="CG4" s="120" t="s">
        <v>9</v>
      </c>
      <c r="CH4" s="122"/>
    </row>
    <row r="5" spans="1:86" ht="15.95" customHeight="1" thickBot="1" x14ac:dyDescent="0.25">
      <c r="A5" s="137"/>
      <c r="B5" s="137"/>
      <c r="C5" s="139" t="s">
        <v>48</v>
      </c>
      <c r="D5" s="140"/>
      <c r="E5" s="139" t="s">
        <v>48</v>
      </c>
      <c r="F5" s="140"/>
      <c r="G5" s="137"/>
      <c r="H5" s="139" t="s">
        <v>48</v>
      </c>
      <c r="I5" s="140"/>
      <c r="J5" s="139" t="s">
        <v>48</v>
      </c>
      <c r="K5" s="140"/>
      <c r="L5" s="137"/>
      <c r="M5" s="139" t="s">
        <v>48</v>
      </c>
      <c r="N5" s="140"/>
      <c r="O5" s="139" t="s">
        <v>48</v>
      </c>
      <c r="P5" s="140"/>
      <c r="Q5" s="137"/>
      <c r="R5" s="139" t="s">
        <v>48</v>
      </c>
      <c r="S5" s="140"/>
      <c r="T5" s="139" t="s">
        <v>48</v>
      </c>
      <c r="U5" s="140"/>
      <c r="V5" s="137"/>
      <c r="W5" s="139" t="s">
        <v>48</v>
      </c>
      <c r="X5" s="140"/>
      <c r="Y5" s="139" t="s">
        <v>48</v>
      </c>
      <c r="Z5" s="140"/>
      <c r="AA5" s="137"/>
      <c r="AB5" s="139" t="s">
        <v>48</v>
      </c>
      <c r="AC5" s="140"/>
      <c r="AD5" s="139" t="s">
        <v>48</v>
      </c>
      <c r="AE5" s="140"/>
      <c r="AF5" s="137"/>
      <c r="AG5" s="139" t="s">
        <v>48</v>
      </c>
      <c r="AH5" s="140"/>
      <c r="AI5" s="139" t="s">
        <v>48</v>
      </c>
      <c r="AJ5" s="140"/>
      <c r="AK5" s="137"/>
      <c r="AL5" s="139" t="s">
        <v>48</v>
      </c>
      <c r="AM5" s="140"/>
      <c r="AN5" s="139" t="s">
        <v>48</v>
      </c>
      <c r="AO5" s="140"/>
      <c r="AP5" s="137"/>
      <c r="AQ5" s="139" t="s">
        <v>48</v>
      </c>
      <c r="AR5" s="140"/>
      <c r="AS5" s="139" t="s">
        <v>48</v>
      </c>
      <c r="AT5" s="140"/>
      <c r="AU5" s="137"/>
      <c r="AV5" s="139" t="s">
        <v>48</v>
      </c>
      <c r="AW5" s="140"/>
      <c r="AX5" s="139" t="s">
        <v>48</v>
      </c>
      <c r="AY5" s="140"/>
      <c r="AZ5" s="137"/>
      <c r="BA5" s="139" t="s">
        <v>48</v>
      </c>
      <c r="BB5" s="140"/>
      <c r="BC5" s="139" t="s">
        <v>48</v>
      </c>
      <c r="BD5" s="140"/>
      <c r="BE5" s="137"/>
      <c r="BF5" s="139" t="s">
        <v>48</v>
      </c>
      <c r="BG5" s="140"/>
      <c r="BH5" s="139" t="s">
        <v>48</v>
      </c>
      <c r="BI5" s="140"/>
      <c r="BJ5" s="137"/>
      <c r="BK5" s="139" t="s">
        <v>48</v>
      </c>
      <c r="BL5" s="140"/>
      <c r="BM5" s="139" t="s">
        <v>48</v>
      </c>
      <c r="BN5" s="140"/>
      <c r="BO5" s="137"/>
      <c r="BP5" s="139" t="s">
        <v>48</v>
      </c>
      <c r="BQ5" s="140"/>
      <c r="BR5" s="139" t="s">
        <v>48</v>
      </c>
      <c r="BS5" s="140"/>
      <c r="BT5" s="137"/>
      <c r="BU5" s="139" t="s">
        <v>48</v>
      </c>
      <c r="BV5" s="140"/>
      <c r="BW5" s="139" t="s">
        <v>48</v>
      </c>
      <c r="BX5" s="140"/>
      <c r="BY5" s="137"/>
      <c r="BZ5" s="139" t="s">
        <v>48</v>
      </c>
      <c r="CA5" s="140"/>
      <c r="CB5" s="139" t="s">
        <v>48</v>
      </c>
      <c r="CC5" s="140"/>
      <c r="CD5" s="137"/>
      <c r="CE5" s="139" t="s">
        <v>48</v>
      </c>
      <c r="CF5" s="140"/>
      <c r="CG5" s="139" t="s">
        <v>48</v>
      </c>
      <c r="CH5" s="140"/>
    </row>
    <row r="6" spans="1:86" ht="14.1" customHeight="1" thickBot="1" x14ac:dyDescent="0.25">
      <c r="A6" s="138"/>
      <c r="B6" s="138"/>
      <c r="C6" s="8" t="s">
        <v>4</v>
      </c>
      <c r="D6" s="7">
        <v>4800</v>
      </c>
      <c r="E6" s="8" t="s">
        <v>4</v>
      </c>
      <c r="F6" s="7">
        <v>4800</v>
      </c>
      <c r="G6" s="138"/>
      <c r="H6" s="8" t="s">
        <v>4</v>
      </c>
      <c r="I6" s="7">
        <v>4800</v>
      </c>
      <c r="J6" s="8" t="s">
        <v>4</v>
      </c>
      <c r="K6" s="7">
        <v>4800</v>
      </c>
      <c r="L6" s="138"/>
      <c r="M6" s="8" t="s">
        <v>4</v>
      </c>
      <c r="N6" s="7">
        <v>4800</v>
      </c>
      <c r="O6" s="8" t="s">
        <v>4</v>
      </c>
      <c r="P6" s="7">
        <v>4800</v>
      </c>
      <c r="Q6" s="138"/>
      <c r="R6" s="8" t="s">
        <v>4</v>
      </c>
      <c r="S6" s="7">
        <v>4800</v>
      </c>
      <c r="T6" s="8" t="s">
        <v>4</v>
      </c>
      <c r="U6" s="7">
        <v>4800</v>
      </c>
      <c r="V6" s="138"/>
      <c r="W6" s="8" t="s">
        <v>4</v>
      </c>
      <c r="X6" s="7">
        <v>7200</v>
      </c>
      <c r="Y6" s="8" t="s">
        <v>4</v>
      </c>
      <c r="Z6" s="7">
        <v>7200</v>
      </c>
      <c r="AA6" s="138"/>
      <c r="AB6" s="8" t="s">
        <v>4</v>
      </c>
      <c r="AC6" s="7">
        <v>4800</v>
      </c>
      <c r="AD6" s="8" t="s">
        <v>4</v>
      </c>
      <c r="AE6" s="7">
        <v>4800</v>
      </c>
      <c r="AF6" s="138"/>
      <c r="AG6" s="8" t="s">
        <v>4</v>
      </c>
      <c r="AH6" s="7">
        <v>4800</v>
      </c>
      <c r="AI6" s="8" t="s">
        <v>4</v>
      </c>
      <c r="AJ6" s="7">
        <v>4800</v>
      </c>
      <c r="AK6" s="138"/>
      <c r="AL6" s="8" t="s">
        <v>4</v>
      </c>
      <c r="AM6" s="7">
        <v>4800</v>
      </c>
      <c r="AN6" s="8" t="s">
        <v>4</v>
      </c>
      <c r="AO6" s="7">
        <v>4800</v>
      </c>
      <c r="AP6" s="138"/>
      <c r="AQ6" s="8" t="s">
        <v>4</v>
      </c>
      <c r="AR6" s="7">
        <v>4800</v>
      </c>
      <c r="AS6" s="8" t="s">
        <v>4</v>
      </c>
      <c r="AT6" s="7">
        <v>4800</v>
      </c>
      <c r="AU6" s="138"/>
      <c r="AV6" s="8" t="s">
        <v>4</v>
      </c>
      <c r="AW6" s="7">
        <v>4800</v>
      </c>
      <c r="AX6" s="8" t="s">
        <v>4</v>
      </c>
      <c r="AY6" s="7">
        <v>4800</v>
      </c>
      <c r="AZ6" s="138"/>
      <c r="BA6" s="8" t="s">
        <v>4</v>
      </c>
      <c r="BB6" s="7">
        <v>4800</v>
      </c>
      <c r="BC6" s="8" t="s">
        <v>4</v>
      </c>
      <c r="BD6" s="7">
        <v>4800</v>
      </c>
      <c r="BE6" s="138"/>
      <c r="BF6" s="8" t="s">
        <v>4</v>
      </c>
      <c r="BG6" s="7">
        <v>4800</v>
      </c>
      <c r="BH6" s="8" t="s">
        <v>4</v>
      </c>
      <c r="BI6" s="7">
        <v>4800</v>
      </c>
      <c r="BJ6" s="138"/>
      <c r="BK6" s="8" t="s">
        <v>4</v>
      </c>
      <c r="BL6" s="7">
        <v>4800</v>
      </c>
      <c r="BM6" s="8" t="s">
        <v>4</v>
      </c>
      <c r="BN6" s="7">
        <v>4800</v>
      </c>
      <c r="BO6" s="138"/>
      <c r="BP6" s="8" t="s">
        <v>4</v>
      </c>
      <c r="BQ6" s="7">
        <v>4800</v>
      </c>
      <c r="BR6" s="8" t="s">
        <v>4</v>
      </c>
      <c r="BS6" s="7">
        <v>4800</v>
      </c>
      <c r="BT6" s="138"/>
      <c r="BU6" s="8" t="s">
        <v>4</v>
      </c>
      <c r="BV6" s="7">
        <v>3600</v>
      </c>
      <c r="BW6" s="8" t="s">
        <v>4</v>
      </c>
      <c r="BX6" s="7">
        <v>3600</v>
      </c>
      <c r="BY6" s="138"/>
      <c r="BZ6" s="8" t="s">
        <v>4</v>
      </c>
      <c r="CA6" s="7">
        <v>7200</v>
      </c>
      <c r="CB6" s="8" t="s">
        <v>4</v>
      </c>
      <c r="CC6" s="7">
        <v>7200</v>
      </c>
      <c r="CD6" s="138"/>
      <c r="CE6" s="8" t="s">
        <v>4</v>
      </c>
      <c r="CF6" s="7">
        <v>4800</v>
      </c>
      <c r="CG6" s="8" t="s">
        <v>4</v>
      </c>
      <c r="CH6" s="7">
        <v>4800</v>
      </c>
    </row>
    <row r="7" spans="1:86" ht="26.1" customHeight="1" thickBot="1" x14ac:dyDescent="0.25">
      <c r="A7" s="7" t="s">
        <v>11</v>
      </c>
      <c r="B7" s="7" t="s">
        <v>1</v>
      </c>
      <c r="C7" s="27" t="s">
        <v>6</v>
      </c>
      <c r="D7" s="28" t="s">
        <v>5</v>
      </c>
      <c r="E7" s="27" t="s">
        <v>6</v>
      </c>
      <c r="F7" s="28" t="s">
        <v>5</v>
      </c>
      <c r="G7" s="7" t="s">
        <v>1</v>
      </c>
      <c r="H7" s="27" t="s">
        <v>6</v>
      </c>
      <c r="I7" s="28" t="s">
        <v>5</v>
      </c>
      <c r="J7" s="27" t="s">
        <v>6</v>
      </c>
      <c r="K7" s="28" t="s">
        <v>5</v>
      </c>
      <c r="L7" s="7" t="s">
        <v>1</v>
      </c>
      <c r="M7" s="27" t="s">
        <v>6</v>
      </c>
      <c r="N7" s="28" t="s">
        <v>5</v>
      </c>
      <c r="O7" s="27" t="s">
        <v>6</v>
      </c>
      <c r="P7" s="28" t="s">
        <v>5</v>
      </c>
      <c r="Q7" s="7" t="s">
        <v>1</v>
      </c>
      <c r="R7" s="27" t="s">
        <v>6</v>
      </c>
      <c r="S7" s="28" t="s">
        <v>5</v>
      </c>
      <c r="T7" s="27" t="s">
        <v>6</v>
      </c>
      <c r="U7" s="28" t="s">
        <v>5</v>
      </c>
      <c r="V7" s="7" t="s">
        <v>1</v>
      </c>
      <c r="W7" s="27" t="s">
        <v>6</v>
      </c>
      <c r="X7" s="28" t="s">
        <v>5</v>
      </c>
      <c r="Y7" s="27" t="s">
        <v>6</v>
      </c>
      <c r="Z7" s="28" t="s">
        <v>5</v>
      </c>
      <c r="AA7" s="7" t="s">
        <v>1</v>
      </c>
      <c r="AB7" s="27" t="s">
        <v>6</v>
      </c>
      <c r="AC7" s="28" t="s">
        <v>5</v>
      </c>
      <c r="AD7" s="27" t="s">
        <v>6</v>
      </c>
      <c r="AE7" s="28" t="s">
        <v>5</v>
      </c>
      <c r="AF7" s="7" t="s">
        <v>1</v>
      </c>
      <c r="AG7" s="27" t="s">
        <v>6</v>
      </c>
      <c r="AH7" s="28" t="s">
        <v>5</v>
      </c>
      <c r="AI7" s="27" t="s">
        <v>6</v>
      </c>
      <c r="AJ7" s="28" t="s">
        <v>5</v>
      </c>
      <c r="AK7" s="7" t="s">
        <v>1</v>
      </c>
      <c r="AL7" s="27" t="s">
        <v>6</v>
      </c>
      <c r="AM7" s="28" t="s">
        <v>5</v>
      </c>
      <c r="AN7" s="27" t="s">
        <v>6</v>
      </c>
      <c r="AO7" s="28" t="s">
        <v>5</v>
      </c>
      <c r="AP7" s="7" t="s">
        <v>1</v>
      </c>
      <c r="AQ7" s="27" t="s">
        <v>6</v>
      </c>
      <c r="AR7" s="28" t="s">
        <v>5</v>
      </c>
      <c r="AS7" s="27" t="s">
        <v>6</v>
      </c>
      <c r="AT7" s="28" t="s">
        <v>5</v>
      </c>
      <c r="AU7" s="7" t="s">
        <v>1</v>
      </c>
      <c r="AV7" s="27" t="s">
        <v>6</v>
      </c>
      <c r="AW7" s="28" t="s">
        <v>5</v>
      </c>
      <c r="AX7" s="27" t="s">
        <v>6</v>
      </c>
      <c r="AY7" s="28" t="s">
        <v>5</v>
      </c>
      <c r="AZ7" s="7" t="s">
        <v>1</v>
      </c>
      <c r="BA7" s="27" t="s">
        <v>6</v>
      </c>
      <c r="BB7" s="28" t="s">
        <v>5</v>
      </c>
      <c r="BC7" s="27" t="s">
        <v>6</v>
      </c>
      <c r="BD7" s="28" t="s">
        <v>5</v>
      </c>
      <c r="BE7" s="7" t="s">
        <v>1</v>
      </c>
      <c r="BF7" s="27" t="s">
        <v>6</v>
      </c>
      <c r="BG7" s="28" t="s">
        <v>5</v>
      </c>
      <c r="BH7" s="27" t="s">
        <v>6</v>
      </c>
      <c r="BI7" s="28" t="s">
        <v>5</v>
      </c>
      <c r="BJ7" s="7" t="s">
        <v>1</v>
      </c>
      <c r="BK7" s="27" t="s">
        <v>6</v>
      </c>
      <c r="BL7" s="28" t="s">
        <v>5</v>
      </c>
      <c r="BM7" s="27" t="s">
        <v>6</v>
      </c>
      <c r="BN7" s="28" t="s">
        <v>5</v>
      </c>
      <c r="BO7" s="7" t="s">
        <v>1</v>
      </c>
      <c r="BP7" s="27" t="s">
        <v>6</v>
      </c>
      <c r="BQ7" s="28" t="s">
        <v>5</v>
      </c>
      <c r="BR7" s="27" t="s">
        <v>6</v>
      </c>
      <c r="BS7" s="28" t="s">
        <v>5</v>
      </c>
      <c r="BT7" s="7" t="s">
        <v>1</v>
      </c>
      <c r="BU7" s="27" t="s">
        <v>6</v>
      </c>
      <c r="BV7" s="28" t="s">
        <v>5</v>
      </c>
      <c r="BW7" s="27" t="s">
        <v>6</v>
      </c>
      <c r="BX7" s="28" t="s">
        <v>5</v>
      </c>
      <c r="BY7" s="7" t="s">
        <v>1</v>
      </c>
      <c r="BZ7" s="27" t="s">
        <v>6</v>
      </c>
      <c r="CA7" s="28" t="s">
        <v>5</v>
      </c>
      <c r="CB7" s="27" t="s">
        <v>6</v>
      </c>
      <c r="CC7" s="28" t="s">
        <v>5</v>
      </c>
      <c r="CD7" s="7" t="s">
        <v>1</v>
      </c>
      <c r="CE7" s="27" t="s">
        <v>6</v>
      </c>
      <c r="CF7" s="28" t="s">
        <v>5</v>
      </c>
      <c r="CG7" s="27" t="s">
        <v>6</v>
      </c>
      <c r="CH7" s="28" t="s">
        <v>5</v>
      </c>
    </row>
    <row r="8" spans="1:86" ht="14.1" customHeight="1" x14ac:dyDescent="0.2">
      <c r="A8" s="29">
        <v>0</v>
      </c>
      <c r="B8" s="82">
        <v>17</v>
      </c>
      <c r="C8" s="72">
        <v>42.666600000000003</v>
      </c>
      <c r="D8" s="81" t="s">
        <v>10</v>
      </c>
      <c r="E8" s="72">
        <v>21.66</v>
      </c>
      <c r="F8" s="55" t="s">
        <v>10</v>
      </c>
      <c r="G8" s="82">
        <v>12</v>
      </c>
      <c r="H8" s="72">
        <v>46.341999999999999</v>
      </c>
      <c r="I8" s="55" t="s">
        <v>10</v>
      </c>
      <c r="J8" s="72">
        <v>31.72</v>
      </c>
      <c r="K8" s="55" t="s">
        <v>10</v>
      </c>
      <c r="L8" s="82">
        <v>2</v>
      </c>
      <c r="M8" s="72">
        <v>13.115600000000001</v>
      </c>
      <c r="N8" s="55" t="s">
        <v>10</v>
      </c>
      <c r="O8" s="72">
        <v>17.07</v>
      </c>
      <c r="P8" s="55" t="s">
        <v>10</v>
      </c>
      <c r="Q8" s="85">
        <v>65</v>
      </c>
      <c r="R8" s="72">
        <v>304.95260000000002</v>
      </c>
      <c r="S8" s="55" t="s">
        <v>10</v>
      </c>
      <c r="T8" s="72">
        <v>125.02</v>
      </c>
      <c r="U8" s="55" t="s">
        <v>10</v>
      </c>
      <c r="V8" s="85">
        <v>80</v>
      </c>
      <c r="W8" s="72">
        <v>14753.739</v>
      </c>
      <c r="X8" s="55" t="s">
        <v>10</v>
      </c>
      <c r="Y8" s="72">
        <v>6008.63</v>
      </c>
      <c r="Z8" s="55" t="s">
        <v>10</v>
      </c>
      <c r="AA8" s="85">
        <v>10</v>
      </c>
      <c r="AB8" s="72">
        <v>41.614600000000003</v>
      </c>
      <c r="AC8" s="55" t="s">
        <v>10</v>
      </c>
      <c r="AD8" s="72">
        <v>24.08</v>
      </c>
      <c r="AE8" s="55" t="s">
        <v>10</v>
      </c>
      <c r="AF8" s="85">
        <f>-AF9</f>
        <v>0</v>
      </c>
      <c r="AG8" s="72">
        <v>0.24</v>
      </c>
      <c r="AH8" s="55" t="s">
        <v>10</v>
      </c>
      <c r="AI8" s="72">
        <v>2683.8323999999998</v>
      </c>
      <c r="AJ8" s="55" t="s">
        <v>10</v>
      </c>
      <c r="AK8" s="85">
        <v>4</v>
      </c>
      <c r="AL8" s="72">
        <v>29.4254</v>
      </c>
      <c r="AM8" s="55" t="s">
        <v>10</v>
      </c>
      <c r="AN8" s="72">
        <v>35.130000000000003</v>
      </c>
      <c r="AO8" s="55" t="s">
        <v>10</v>
      </c>
      <c r="AP8" s="85">
        <v>0</v>
      </c>
      <c r="AQ8" s="72">
        <v>3.2033999999999998</v>
      </c>
      <c r="AR8" s="55" t="s">
        <v>10</v>
      </c>
      <c r="AS8" s="72">
        <v>4.9800000000000004</v>
      </c>
      <c r="AT8" s="55" t="s">
        <v>10</v>
      </c>
      <c r="AU8" s="85">
        <v>2</v>
      </c>
      <c r="AV8" s="72">
        <v>620.21680000000003</v>
      </c>
      <c r="AW8" s="55" t="s">
        <v>10</v>
      </c>
      <c r="AX8" s="72">
        <v>1329.4754</v>
      </c>
      <c r="AY8" s="55" t="s">
        <v>10</v>
      </c>
      <c r="AZ8" s="85">
        <v>16</v>
      </c>
      <c r="BA8" s="72">
        <v>2395.4506000000001</v>
      </c>
      <c r="BB8" s="55" t="s">
        <v>10</v>
      </c>
      <c r="BC8" s="72">
        <v>956.31</v>
      </c>
      <c r="BD8" s="55" t="s">
        <v>10</v>
      </c>
      <c r="BE8" s="85">
        <v>3</v>
      </c>
      <c r="BF8" s="72">
        <v>1499.2801999999999</v>
      </c>
      <c r="BG8" s="55" t="s">
        <v>10</v>
      </c>
      <c r="BH8" s="72">
        <v>14.26</v>
      </c>
      <c r="BI8" s="55" t="s">
        <v>10</v>
      </c>
      <c r="BJ8" s="85">
        <v>48</v>
      </c>
      <c r="BK8" s="72">
        <v>109.3454</v>
      </c>
      <c r="BL8" s="55" t="s">
        <v>10</v>
      </c>
      <c r="BM8" s="72">
        <v>72.739999999999995</v>
      </c>
      <c r="BN8" s="55" t="s">
        <v>10</v>
      </c>
      <c r="BO8" s="85">
        <v>25</v>
      </c>
      <c r="BP8" s="72">
        <v>93.347999999999999</v>
      </c>
      <c r="BQ8" s="55" t="s">
        <v>10</v>
      </c>
      <c r="BR8" s="72">
        <v>55.1</v>
      </c>
      <c r="BS8" s="55" t="s">
        <v>10</v>
      </c>
      <c r="BT8" s="85">
        <v>33</v>
      </c>
      <c r="BU8" s="72">
        <v>7376.2911999999997</v>
      </c>
      <c r="BV8" s="55" t="s">
        <v>10</v>
      </c>
      <c r="BW8" s="72">
        <v>3376.98</v>
      </c>
      <c r="BX8" s="55" t="s">
        <v>10</v>
      </c>
      <c r="BY8" s="85">
        <v>110</v>
      </c>
      <c r="BZ8" s="72">
        <v>349.18259999999998</v>
      </c>
      <c r="CA8" s="55" t="s">
        <v>10</v>
      </c>
      <c r="CB8" s="72">
        <v>137.53</v>
      </c>
      <c r="CC8" s="55" t="s">
        <v>10</v>
      </c>
      <c r="CD8" s="85">
        <v>4</v>
      </c>
      <c r="CE8" s="72">
        <v>19.1828</v>
      </c>
      <c r="CF8" s="55" t="s">
        <v>10</v>
      </c>
      <c r="CG8" s="72">
        <v>18.89</v>
      </c>
      <c r="CH8" s="55" t="s">
        <v>10</v>
      </c>
    </row>
    <row r="9" spans="1:86" ht="14.1" customHeight="1" x14ac:dyDescent="0.2">
      <c r="A9" s="1">
        <v>4.1666666666666664E-2</v>
      </c>
      <c r="B9" s="83">
        <f>(D9^2+F9^2)^0.5/6.3/1.73</f>
        <v>2.8103374416372264</v>
      </c>
      <c r="C9" s="89">
        <f>C8+D9/D$6</f>
        <v>42.672000000000004</v>
      </c>
      <c r="D9" s="68">
        <v>25.92</v>
      </c>
      <c r="E9" s="89">
        <f>E8+F9/F$6</f>
        <v>21.663399999999999</v>
      </c>
      <c r="F9" s="56">
        <v>16.32</v>
      </c>
      <c r="G9" s="83">
        <f>(I9^2+K9^2)^0.5/6.3/1.73</f>
        <v>2.2421883069829422</v>
      </c>
      <c r="H9" s="89">
        <f>H8+I9/I$6</f>
        <v>46.345599999999997</v>
      </c>
      <c r="I9" s="68">
        <v>17.28</v>
      </c>
      <c r="J9" s="89">
        <f>J8+K9/K$6</f>
        <v>31.723599999999998</v>
      </c>
      <c r="K9" s="68">
        <v>17.28</v>
      </c>
      <c r="L9" s="83">
        <f>(N9^2+P9^2)^0.5/6.3/1.73</f>
        <v>3.5100219270326503</v>
      </c>
      <c r="M9" s="89">
        <f>M8+N9/N$6</f>
        <v>13.118</v>
      </c>
      <c r="N9" s="68">
        <v>11.52</v>
      </c>
      <c r="O9" s="89">
        <f>O8+P9/P$6</f>
        <v>17.0776</v>
      </c>
      <c r="P9" s="56">
        <v>36.480000000000004</v>
      </c>
      <c r="Q9" s="83">
        <f>(S9^2+U9^2)^0.5/6.3/1.73</f>
        <v>49.85038001296445</v>
      </c>
      <c r="R9" s="89">
        <f>R8+S9/S$6</f>
        <v>305.05619999999999</v>
      </c>
      <c r="S9" s="68">
        <v>497.28000000000003</v>
      </c>
      <c r="T9" s="89">
        <f>T8+U9/U$6</f>
        <v>125.06559999999999</v>
      </c>
      <c r="U9" s="56">
        <v>218.88</v>
      </c>
      <c r="V9" s="83">
        <f>(X9^2+Z9^2)^0.5/6.3/1.73</f>
        <v>44.863225357819054</v>
      </c>
      <c r="W9" s="89">
        <f>W8+X9/X$6</f>
        <v>14753.7914</v>
      </c>
      <c r="X9" s="68">
        <v>377.28000000000003</v>
      </c>
      <c r="Y9" s="89">
        <f>Y8+Z9/Z$6</f>
        <v>6008.6732000000002</v>
      </c>
      <c r="Z9" s="56">
        <v>311.04000000000002</v>
      </c>
      <c r="AA9" s="83">
        <f>(AC9^2+AE9^2)^0.5/6.3/1.73</f>
        <v>7.8910384249006471</v>
      </c>
      <c r="AB9" s="89">
        <f>AB8+AC9/AC$6</f>
        <v>41.629600000000003</v>
      </c>
      <c r="AC9" s="68">
        <v>72</v>
      </c>
      <c r="AD9" s="89">
        <f>AD8+AE9/AE$6</f>
        <v>24.089799999999997</v>
      </c>
      <c r="AE9" s="56">
        <v>47.04</v>
      </c>
      <c r="AF9" s="83">
        <f>(AH9^2+AJ9^2)^0.5/6.3/1.73</f>
        <v>0</v>
      </c>
      <c r="AG9" s="89">
        <f>AG8+AH9/AH$6</f>
        <v>0.24</v>
      </c>
      <c r="AH9" s="56">
        <v>0</v>
      </c>
      <c r="AI9" s="89">
        <f>AI8+AJ9/AJ$6</f>
        <v>2683.8323999999998</v>
      </c>
      <c r="AJ9" s="56">
        <v>0</v>
      </c>
      <c r="AK9" s="83">
        <f>(AM9^2+AO9^2)^0.5/6.3/1.73</f>
        <v>3.6710008890371082</v>
      </c>
      <c r="AL9" s="89">
        <f>AL8+AM9/AM$6</f>
        <v>29.429600000000001</v>
      </c>
      <c r="AM9" s="68">
        <v>20.16</v>
      </c>
      <c r="AN9" s="89">
        <f>AN8+AO9/AO$6</f>
        <v>35.1372</v>
      </c>
      <c r="AO9" s="56">
        <v>34.56</v>
      </c>
      <c r="AP9" s="83">
        <f>(AR9^2+AT9^2)^0.5/6.3/1.73</f>
        <v>0.86701270014247311</v>
      </c>
      <c r="AQ9" s="89">
        <f>AQ8+AR9/AR$6</f>
        <v>3.2039999999999997</v>
      </c>
      <c r="AR9" s="68">
        <v>2.88</v>
      </c>
      <c r="AS9" s="89">
        <f>AS8+AT9/AT$6</f>
        <v>4.9818750000000005</v>
      </c>
      <c r="AT9" s="56">
        <v>9</v>
      </c>
      <c r="AU9" s="83">
        <f>(AW9^2+AY9^2)^0.5/6.3/1.73</f>
        <v>3.4934050343058747</v>
      </c>
      <c r="AV9" s="89">
        <f>AV8+AW9/AW$6</f>
        <v>620.22340000000008</v>
      </c>
      <c r="AW9" s="68">
        <v>31.68</v>
      </c>
      <c r="AX9" s="89">
        <f>AX8+AY9/AY$6</f>
        <v>1329.4798000000001</v>
      </c>
      <c r="AY9" s="56">
        <v>21.12</v>
      </c>
      <c r="AZ9" s="83">
        <f>(BB9^2+BD9^2)^0.5/6.3/1.73</f>
        <v>14.967113654148653</v>
      </c>
      <c r="BA9" s="89">
        <f>BA8+BB9/BB$6</f>
        <v>2395.482</v>
      </c>
      <c r="BB9" s="68">
        <v>150.72</v>
      </c>
      <c r="BC9" s="89">
        <f>BC8+BD9/BD$6</f>
        <v>956.32299999999998</v>
      </c>
      <c r="BD9" s="56">
        <v>62.4</v>
      </c>
      <c r="BE9" s="83">
        <f>(BG9^2+BI9^2)^0.5/6.3/1.73</f>
        <v>9.3358053943640051</v>
      </c>
      <c r="BF9" s="89">
        <f>BF8+BG9/BG$6</f>
        <v>1499.3008</v>
      </c>
      <c r="BG9" s="68">
        <v>98.88</v>
      </c>
      <c r="BH9" s="89">
        <f>BH8+BI9/BI$6</f>
        <v>14.265000000000001</v>
      </c>
      <c r="BI9" s="56">
        <v>24</v>
      </c>
      <c r="BJ9" s="83">
        <f>(BL9^2+BN9^2)^0.5/6.3/1.73</f>
        <v>61.039445605708053</v>
      </c>
      <c r="BK9" s="89">
        <f>BK8+BL9/BL$6</f>
        <v>109.4838</v>
      </c>
      <c r="BL9" s="68">
        <v>664.32</v>
      </c>
      <c r="BM9" s="89">
        <f>BM8+BN9/BN$6</f>
        <v>72.747399999999999</v>
      </c>
      <c r="BN9" s="56">
        <v>35.520000000000003</v>
      </c>
      <c r="BO9" s="83">
        <f>(BQ9^2+BS9^2)^0.5/6.3/1.73</f>
        <v>14.454489472973091</v>
      </c>
      <c r="BP9" s="89">
        <f>BP8+BQ9/BQ$6</f>
        <v>93.371799999999993</v>
      </c>
      <c r="BQ9" s="68">
        <v>114.24000000000001</v>
      </c>
      <c r="BR9" s="89">
        <f>BR8+BS9/BS$6</f>
        <v>55.122599999999998</v>
      </c>
      <c r="BS9" s="68">
        <v>108.48</v>
      </c>
      <c r="BT9" s="83">
        <f>(BV9^2+BX9^2)^0.5/6.3/1.73</f>
        <v>47.739514674026957</v>
      </c>
      <c r="BU9" s="89">
        <f>BU8+BV9/BV$6</f>
        <v>7376.3977999999997</v>
      </c>
      <c r="BV9" s="68">
        <v>383.76</v>
      </c>
      <c r="BW9" s="89">
        <f>BW8+BX9/BX$6</f>
        <v>3377.0776000000001</v>
      </c>
      <c r="BX9" s="56">
        <v>351.36</v>
      </c>
      <c r="BY9" s="83">
        <f>(CA9^2+CC9^2)^0.5/6.3/1.73</f>
        <v>66.996515324831535</v>
      </c>
      <c r="BZ9" s="89">
        <f>BZ8+CA9/CA$6</f>
        <v>349.26479999999998</v>
      </c>
      <c r="CA9" s="68">
        <v>591.84</v>
      </c>
      <c r="CB9" s="89">
        <f>CB8+CC9/CC$6</f>
        <v>137.58940000000001</v>
      </c>
      <c r="CC9" s="56">
        <v>427.68</v>
      </c>
      <c r="CD9" s="83">
        <f>(CF9^2+CH9^2)^0.5/6.3/1.73</f>
        <v>3.9861125457474524</v>
      </c>
      <c r="CE9" s="89">
        <f>CE8+CF9/CF$6</f>
        <v>19.1892</v>
      </c>
      <c r="CF9" s="68">
        <v>30.72</v>
      </c>
      <c r="CG9" s="89">
        <f>CG8+CH9/CH$6</f>
        <v>18.8964</v>
      </c>
      <c r="CH9" s="56">
        <v>30.72</v>
      </c>
    </row>
    <row r="10" spans="1:86" ht="14.1" customHeight="1" x14ac:dyDescent="0.2">
      <c r="A10" s="1">
        <v>8.3333333333333301E-2</v>
      </c>
      <c r="B10" s="83">
        <f t="shared" ref="B10:B32" si="0">(D10^2+F10^2)^0.5/6.3/1.73</f>
        <v>2.5191917901150727</v>
      </c>
      <c r="C10" s="89">
        <f t="shared" ref="C10:E32" si="1">C9+D10/D$6</f>
        <v>42.676600000000008</v>
      </c>
      <c r="D10" s="56">
        <v>22.080000000000002</v>
      </c>
      <c r="E10" s="89">
        <f t="shared" si="1"/>
        <v>21.666799999999999</v>
      </c>
      <c r="F10" s="56">
        <v>16.32</v>
      </c>
      <c r="G10" s="83">
        <f t="shared" ref="G10:G32" si="2">(I10^2+K10^2)^0.5/6.3/1.73</f>
        <v>1.7439242387645102</v>
      </c>
      <c r="H10" s="89">
        <f t="shared" ref="H10:H32" si="3">H9+I10/I$6</f>
        <v>46.348399999999998</v>
      </c>
      <c r="I10" s="56">
        <v>13.44</v>
      </c>
      <c r="J10" s="89">
        <f t="shared" ref="J10:J32" si="4">J9+K10/K$6</f>
        <v>31.726399999999998</v>
      </c>
      <c r="K10" s="56">
        <v>13.44</v>
      </c>
      <c r="L10" s="83">
        <f t="shared" ref="L10:L32" si="5">(N10^2+P10^2)^0.5/6.3/1.73</f>
        <v>3.4610528298399785</v>
      </c>
      <c r="M10" s="89">
        <f t="shared" ref="M10:M32" si="6">M9+N10/N$6</f>
        <v>13.120000000000001</v>
      </c>
      <c r="N10" s="56">
        <v>9.6</v>
      </c>
      <c r="O10" s="89">
        <f t="shared" ref="O10:O32" si="7">O9+P10/P$6</f>
        <v>17.0852</v>
      </c>
      <c r="P10" s="56">
        <v>36.480000000000004</v>
      </c>
      <c r="Q10" s="83">
        <f t="shared" ref="Q10:Q32" si="8">(S10^2+U10^2)^0.5/6.3/1.73</f>
        <v>45.580014602998055</v>
      </c>
      <c r="R10" s="89">
        <f t="shared" ref="R10:R32" si="9">R9+S10/S$6</f>
        <v>305.14940000000001</v>
      </c>
      <c r="S10" s="56">
        <v>447.36</v>
      </c>
      <c r="T10" s="89">
        <f t="shared" ref="T10:T32" si="10">T9+U10/U$6</f>
        <v>125.11059999999999</v>
      </c>
      <c r="U10" s="56">
        <v>216</v>
      </c>
      <c r="V10" s="83">
        <f t="shared" ref="V10:V32" si="11">(X10^2+Z10^2)^0.5/6.3/1.73</f>
        <v>42.074650138156819</v>
      </c>
      <c r="W10" s="89">
        <f t="shared" ref="W10:W32" si="12">W9+X10/X$6</f>
        <v>14753.8382</v>
      </c>
      <c r="X10" s="56">
        <v>336.96</v>
      </c>
      <c r="Y10" s="89">
        <f t="shared" ref="Y10:Y32" si="13">Y9+Z10/Z$6</f>
        <v>6008.7164000000002</v>
      </c>
      <c r="Z10" s="56">
        <v>311.04000000000002</v>
      </c>
      <c r="AA10" s="83">
        <f t="shared" ref="AA10:AA32" si="14">(AC10^2+AE10^2)^0.5/6.3/1.73</f>
        <v>6.8284450116824429</v>
      </c>
      <c r="AB10" s="89">
        <f t="shared" ref="AB10:AB32" si="15">AB9+AC10/AC$6</f>
        <v>41.643000000000001</v>
      </c>
      <c r="AC10" s="56">
        <v>64.320000000000007</v>
      </c>
      <c r="AD10" s="89">
        <f t="shared" ref="AD10:AD32" si="16">AD9+AE10/AE$6</f>
        <v>24.097599999999996</v>
      </c>
      <c r="AE10" s="56">
        <v>37.44</v>
      </c>
      <c r="AF10" s="83">
        <f t="shared" ref="AF10:AF32" si="17">(AH10^2+AJ10^2)^0.5/6.3/1.73</f>
        <v>0</v>
      </c>
      <c r="AG10" s="89">
        <f t="shared" ref="AG10:AG32" si="18">AG9+AH10/AH$6</f>
        <v>0.24</v>
      </c>
      <c r="AH10" s="56">
        <v>0</v>
      </c>
      <c r="AI10" s="89">
        <f t="shared" ref="AI10:AI32" si="19">AI9+AJ10/AJ$6</f>
        <v>2683.8323999999998</v>
      </c>
      <c r="AJ10" s="56">
        <v>0</v>
      </c>
      <c r="AK10" s="83">
        <f t="shared" ref="AK10:AK32" si="20">(AM10^2+AO10^2)^0.5/6.3/1.73</f>
        <v>3.6710008890371082</v>
      </c>
      <c r="AL10" s="89">
        <f t="shared" ref="AL10:AL32" si="21">AL9+AM10/AM$6</f>
        <v>29.433800000000002</v>
      </c>
      <c r="AM10" s="56">
        <v>20.16</v>
      </c>
      <c r="AN10" s="89">
        <f t="shared" ref="AN10:AN32" si="22">AN9+AO10/AO$6</f>
        <v>35.144399999999997</v>
      </c>
      <c r="AO10" s="56">
        <v>34.56</v>
      </c>
      <c r="AP10" s="83">
        <f t="shared" ref="AP10:AP32" si="23">(AR10^2+AT10^2)^0.5/6.3/1.73</f>
        <v>0.84434548065126758</v>
      </c>
      <c r="AQ10" s="89">
        <f t="shared" ref="AQ10:AQ32" si="24">AQ9+AR10/AR$6</f>
        <v>3.2043999999999997</v>
      </c>
      <c r="AR10" s="56">
        <v>1.92</v>
      </c>
      <c r="AS10" s="89">
        <f t="shared" ref="AS10:AS32" si="25">AS9+AT10/AT$6</f>
        <v>4.9837500000000006</v>
      </c>
      <c r="AT10" s="56">
        <v>9</v>
      </c>
      <c r="AU10" s="83">
        <f t="shared" ref="AU10:AU32" si="26">(AW10^2+AY10^2)^0.5/6.3/1.73</f>
        <v>3.5430219188318222</v>
      </c>
      <c r="AV10" s="89">
        <f t="shared" ref="AV10:AV32" si="27">AV9+AW10/AW$6</f>
        <v>620.23000000000013</v>
      </c>
      <c r="AW10" s="56">
        <v>31.68</v>
      </c>
      <c r="AX10" s="89">
        <f t="shared" ref="AX10:AX32" si="28">AX9+AY10/AY$6</f>
        <v>1329.4844000000001</v>
      </c>
      <c r="AY10" s="56">
        <v>22.080000000000002</v>
      </c>
      <c r="AZ10" s="83">
        <f t="shared" ref="AZ10:AZ32" si="29">(BB10^2+BD10^2)^0.5/6.3/1.73</f>
        <v>15.001027781516193</v>
      </c>
      <c r="BA10" s="89">
        <f t="shared" ref="BA10:BA32" si="30">BA9+BB10/BB$6</f>
        <v>2395.5133999999998</v>
      </c>
      <c r="BB10" s="56">
        <v>150.72</v>
      </c>
      <c r="BC10" s="89">
        <f t="shared" ref="BC10:BC32" si="31">BC9+BD10/BD$6</f>
        <v>956.33619999999996</v>
      </c>
      <c r="BD10" s="56">
        <v>63.36</v>
      </c>
      <c r="BE10" s="83">
        <f t="shared" ref="BE10:BE32" si="32">(BG10^2+BI10^2)^0.5/6.3/1.73</f>
        <v>9.0689706776459147</v>
      </c>
      <c r="BF10" s="89">
        <f t="shared" ref="BF10:BF32" si="33">BF9+BG10/BG$6</f>
        <v>1499.3209999999999</v>
      </c>
      <c r="BG10" s="56">
        <v>96.960000000000008</v>
      </c>
      <c r="BH10" s="89">
        <f t="shared" ref="BH10:BH32" si="34">BH9+BI10/BI$6</f>
        <v>14.269</v>
      </c>
      <c r="BI10" s="56">
        <v>19.2</v>
      </c>
      <c r="BJ10" s="83">
        <f t="shared" ref="BJ10:BJ32" si="35">(BL10^2+BN10^2)^0.5/6.3/1.73</f>
        <v>64.625877285390331</v>
      </c>
      <c r="BK10" s="89">
        <f t="shared" ref="BK10:BK32" si="36">BK9+BL10/BL$6</f>
        <v>109.6302</v>
      </c>
      <c r="BL10" s="56">
        <v>702.72</v>
      </c>
      <c r="BM10" s="89">
        <f t="shared" ref="BM10:BM32" si="37">BM9+BN10/BN$6</f>
        <v>72.757400000000004</v>
      </c>
      <c r="BN10" s="56">
        <v>48</v>
      </c>
      <c r="BO10" s="83">
        <f t="shared" ref="BO10:BO32" si="38">(BQ10^2+BS10^2)^0.5/6.3/1.73</f>
        <v>13.232757688619534</v>
      </c>
      <c r="BP10" s="89">
        <f t="shared" ref="BP10:BP32" si="39">BP9+BQ10/BQ$6</f>
        <v>93.391599999999997</v>
      </c>
      <c r="BQ10" s="56">
        <v>95.04</v>
      </c>
      <c r="BR10" s="89">
        <f t="shared" ref="BR10:BR32" si="40">BR9+BS10/BS$6</f>
        <v>55.145199999999996</v>
      </c>
      <c r="BS10" s="68">
        <v>108.48</v>
      </c>
      <c r="BT10" s="83">
        <f t="shared" ref="BT10:BT32" si="41">(BV10^2+BX10^2)^0.5/6.3/1.73</f>
        <v>43.889887535879858</v>
      </c>
      <c r="BU10" s="89">
        <f t="shared" ref="BU10:BU32" si="42">BU9+BV10/BV$6</f>
        <v>7376.4884000000002</v>
      </c>
      <c r="BV10" s="56">
        <v>326.16000000000003</v>
      </c>
      <c r="BW10" s="89">
        <f t="shared" ref="BW10:BW32" si="43">BW9+BX10/BX$6</f>
        <v>3377.1748000000002</v>
      </c>
      <c r="BX10" s="56">
        <v>349.92</v>
      </c>
      <c r="BY10" s="83">
        <f t="shared" ref="BY10:BY32" si="44">(CA10^2+CC10^2)^0.5/6.3/1.73</f>
        <v>63.037804918302399</v>
      </c>
      <c r="BZ10" s="89">
        <f t="shared" ref="BZ10:BZ32" si="45">BZ9+CA10/CA$6</f>
        <v>349.339</v>
      </c>
      <c r="CA10" s="56">
        <v>534.24</v>
      </c>
      <c r="CB10" s="89">
        <f t="shared" ref="CB10:CB32" si="46">CB9+CC10/CC$6</f>
        <v>137.64940000000001</v>
      </c>
      <c r="CC10" s="56">
        <v>432</v>
      </c>
      <c r="CD10" s="83">
        <f t="shared" ref="CD10:CD32" si="47">(CF10^2+CH10^2)^0.5/6.3/1.73</f>
        <v>3.8635551356056257</v>
      </c>
      <c r="CE10" s="89">
        <f t="shared" ref="CE10:CE32" si="48">CE9+CF10/CF$6</f>
        <v>19.1952</v>
      </c>
      <c r="CF10" s="56">
        <v>28.8</v>
      </c>
      <c r="CG10" s="89">
        <f t="shared" ref="CG10:CG32" si="49">CG9+CH10/CH$6</f>
        <v>18.902799999999999</v>
      </c>
      <c r="CH10" s="56">
        <v>30.72</v>
      </c>
    </row>
    <row r="11" spans="1:86" ht="14.1" customHeight="1" x14ac:dyDescent="0.2">
      <c r="A11" s="1">
        <v>0.125</v>
      </c>
      <c r="B11" s="83">
        <f t="shared" si="0"/>
        <v>2.379830414287925</v>
      </c>
      <c r="C11" s="89">
        <f t="shared" si="1"/>
        <v>42.680800000000005</v>
      </c>
      <c r="D11" s="56">
        <v>20.16</v>
      </c>
      <c r="E11" s="89">
        <f t="shared" si="1"/>
        <v>21.670199999999998</v>
      </c>
      <c r="F11" s="56">
        <v>16.32</v>
      </c>
      <c r="G11" s="83">
        <f t="shared" si="2"/>
        <v>1.4947922046552944</v>
      </c>
      <c r="H11" s="89">
        <f t="shared" si="3"/>
        <v>46.3508</v>
      </c>
      <c r="I11" s="56">
        <v>11.52</v>
      </c>
      <c r="J11" s="89">
        <f t="shared" si="4"/>
        <v>31.7288</v>
      </c>
      <c r="K11" s="56">
        <v>11.52</v>
      </c>
      <c r="L11" s="83">
        <f t="shared" si="5"/>
        <v>3.4610528298399785</v>
      </c>
      <c r="M11" s="89">
        <f t="shared" si="6"/>
        <v>13.122000000000002</v>
      </c>
      <c r="N11" s="56">
        <v>9.6</v>
      </c>
      <c r="O11" s="89">
        <f t="shared" si="7"/>
        <v>17.0928</v>
      </c>
      <c r="P11" s="56">
        <v>36.480000000000004</v>
      </c>
      <c r="Q11" s="83">
        <f t="shared" si="8"/>
        <v>43.922991511193437</v>
      </c>
      <c r="R11" s="89">
        <f t="shared" si="9"/>
        <v>305.23900000000003</v>
      </c>
      <c r="S11" s="56">
        <v>430.08</v>
      </c>
      <c r="T11" s="89">
        <f t="shared" si="10"/>
        <v>125.1544</v>
      </c>
      <c r="U11" s="56">
        <v>210.24</v>
      </c>
      <c r="V11" s="83">
        <f t="shared" si="11"/>
        <v>41.304201685351885</v>
      </c>
      <c r="W11" s="89">
        <f t="shared" si="12"/>
        <v>14753.883400000001</v>
      </c>
      <c r="X11" s="56">
        <v>325.44</v>
      </c>
      <c r="Y11" s="89">
        <f t="shared" si="13"/>
        <v>6008.7596000000003</v>
      </c>
      <c r="Z11" s="56">
        <v>311.04000000000002</v>
      </c>
      <c r="AA11" s="83">
        <f t="shared" si="14"/>
        <v>5.8401737929648458</v>
      </c>
      <c r="AB11" s="89">
        <f t="shared" si="15"/>
        <v>41.654200000000003</v>
      </c>
      <c r="AC11" s="56">
        <v>53.76</v>
      </c>
      <c r="AD11" s="89">
        <f t="shared" si="16"/>
        <v>24.104699999999998</v>
      </c>
      <c r="AE11" s="56">
        <v>34.08</v>
      </c>
      <c r="AF11" s="83">
        <f t="shared" si="17"/>
        <v>0</v>
      </c>
      <c r="AG11" s="89">
        <f t="shared" si="18"/>
        <v>0.24</v>
      </c>
      <c r="AH11" s="56">
        <v>0</v>
      </c>
      <c r="AI11" s="89">
        <f t="shared" si="19"/>
        <v>2683.8323999999998</v>
      </c>
      <c r="AJ11" s="56">
        <v>0</v>
      </c>
      <c r="AK11" s="83">
        <f t="shared" si="20"/>
        <v>3.5854678666970767</v>
      </c>
      <c r="AL11" s="89">
        <f t="shared" si="21"/>
        <v>29.4376</v>
      </c>
      <c r="AM11" s="56">
        <v>18.240000000000002</v>
      </c>
      <c r="AN11" s="89">
        <f t="shared" si="22"/>
        <v>35.151599999999995</v>
      </c>
      <c r="AO11" s="56">
        <v>34.56</v>
      </c>
      <c r="AP11" s="83">
        <f t="shared" si="23"/>
        <v>0.86701270014247311</v>
      </c>
      <c r="AQ11" s="89">
        <f t="shared" si="24"/>
        <v>3.2049999999999996</v>
      </c>
      <c r="AR11" s="56">
        <v>2.88</v>
      </c>
      <c r="AS11" s="89">
        <f t="shared" si="25"/>
        <v>4.9856250000000006</v>
      </c>
      <c r="AT11" s="56">
        <v>9</v>
      </c>
      <c r="AU11" s="83">
        <f t="shared" si="26"/>
        <v>3.3482548300574893</v>
      </c>
      <c r="AV11" s="89">
        <f t="shared" si="27"/>
        <v>620.23620000000017</v>
      </c>
      <c r="AW11" s="56">
        <v>29.76</v>
      </c>
      <c r="AX11" s="89">
        <f t="shared" si="28"/>
        <v>1329.4888000000001</v>
      </c>
      <c r="AY11" s="56">
        <v>21.12</v>
      </c>
      <c r="AZ11" s="83">
        <f t="shared" si="29"/>
        <v>14.91986836768883</v>
      </c>
      <c r="BA11" s="89">
        <f t="shared" si="30"/>
        <v>2395.5445999999997</v>
      </c>
      <c r="BB11" s="56">
        <v>149.76</v>
      </c>
      <c r="BC11" s="89">
        <f t="shared" si="31"/>
        <v>956.34939999999995</v>
      </c>
      <c r="BD11" s="56">
        <v>63.36</v>
      </c>
      <c r="BE11" s="83">
        <f t="shared" si="32"/>
        <v>16.245735114562166</v>
      </c>
      <c r="BF11" s="89">
        <f t="shared" si="33"/>
        <v>1499.3406</v>
      </c>
      <c r="BG11" s="56">
        <v>94.08</v>
      </c>
      <c r="BH11" s="89">
        <f t="shared" si="34"/>
        <v>14.30025</v>
      </c>
      <c r="BI11" s="56">
        <v>150</v>
      </c>
      <c r="BJ11" s="83">
        <f t="shared" si="35"/>
        <v>56.593084785404187</v>
      </c>
      <c r="BK11" s="89">
        <f t="shared" si="36"/>
        <v>109.75840000000001</v>
      </c>
      <c r="BL11" s="56">
        <v>615.36</v>
      </c>
      <c r="BM11" s="89">
        <f t="shared" si="37"/>
        <v>72.766199999999998</v>
      </c>
      <c r="BN11" s="56">
        <v>42.24</v>
      </c>
      <c r="BO11" s="83">
        <f t="shared" si="38"/>
        <v>12.946778435729863</v>
      </c>
      <c r="BP11" s="89">
        <f t="shared" si="39"/>
        <v>93.410399999999996</v>
      </c>
      <c r="BQ11" s="56">
        <v>90.24</v>
      </c>
      <c r="BR11" s="89">
        <f t="shared" si="40"/>
        <v>55.167799999999993</v>
      </c>
      <c r="BS11" s="68">
        <v>108.48</v>
      </c>
      <c r="BT11" s="83">
        <f t="shared" si="41"/>
        <v>40.771746123215721</v>
      </c>
      <c r="BU11" s="89">
        <f t="shared" si="42"/>
        <v>7376.5718000000006</v>
      </c>
      <c r="BV11" s="56">
        <v>300.24</v>
      </c>
      <c r="BW11" s="89">
        <f t="shared" si="43"/>
        <v>3377.2658000000001</v>
      </c>
      <c r="BX11" s="56">
        <v>327.60000000000002</v>
      </c>
      <c r="BY11" s="83">
        <f t="shared" si="44"/>
        <v>61.121769249971074</v>
      </c>
      <c r="BZ11" s="89">
        <f t="shared" si="45"/>
        <v>349.41059999999999</v>
      </c>
      <c r="CA11" s="56">
        <v>515.52</v>
      </c>
      <c r="CB11" s="89">
        <f t="shared" si="46"/>
        <v>137.70800000000003</v>
      </c>
      <c r="CC11" s="56">
        <v>421.92</v>
      </c>
      <c r="CD11" s="83">
        <f t="shared" si="47"/>
        <v>3.8615465286928448</v>
      </c>
      <c r="CE11" s="89">
        <f t="shared" si="48"/>
        <v>19.2014</v>
      </c>
      <c r="CF11" s="56">
        <v>29.76</v>
      </c>
      <c r="CG11" s="89">
        <f t="shared" si="49"/>
        <v>18.908999999999999</v>
      </c>
      <c r="CH11" s="56">
        <v>29.76</v>
      </c>
    </row>
    <row r="12" spans="1:86" s="48" customFormat="1" ht="14.1" customHeight="1" x14ac:dyDescent="0.2">
      <c r="A12" s="46">
        <v>0.16666666666666699</v>
      </c>
      <c r="B12" s="84">
        <f t="shared" si="0"/>
        <v>2.0562827468082583</v>
      </c>
      <c r="C12" s="90">
        <f t="shared" si="1"/>
        <v>42.684000000000005</v>
      </c>
      <c r="D12" s="57">
        <v>15.36</v>
      </c>
      <c r="E12" s="90">
        <f t="shared" si="1"/>
        <v>21.673599999999997</v>
      </c>
      <c r="F12" s="57">
        <v>16.32</v>
      </c>
      <c r="G12" s="84">
        <f t="shared" si="2"/>
        <v>1.7439242387645102</v>
      </c>
      <c r="H12" s="90">
        <f t="shared" si="3"/>
        <v>46.3536</v>
      </c>
      <c r="I12" s="57">
        <v>13.44</v>
      </c>
      <c r="J12" s="90">
        <f t="shared" si="4"/>
        <v>31.7316</v>
      </c>
      <c r="K12" s="57">
        <v>13.44</v>
      </c>
      <c r="L12" s="84">
        <f t="shared" si="5"/>
        <v>3.4610528298399785</v>
      </c>
      <c r="M12" s="90">
        <f t="shared" si="6"/>
        <v>13.124000000000002</v>
      </c>
      <c r="N12" s="57">
        <v>9.6</v>
      </c>
      <c r="O12" s="90">
        <f t="shared" si="7"/>
        <v>17.1004</v>
      </c>
      <c r="P12" s="57">
        <v>36.480000000000004</v>
      </c>
      <c r="Q12" s="84">
        <f t="shared" si="8"/>
        <v>44.07965250171307</v>
      </c>
      <c r="R12" s="90">
        <f t="shared" si="9"/>
        <v>305.32880000000006</v>
      </c>
      <c r="S12" s="57">
        <v>431.04</v>
      </c>
      <c r="T12" s="90">
        <f t="shared" si="10"/>
        <v>125.1986</v>
      </c>
      <c r="U12" s="57">
        <v>212.16</v>
      </c>
      <c r="V12" s="84">
        <f t="shared" si="11"/>
        <v>39.987437688975213</v>
      </c>
      <c r="W12" s="90">
        <f t="shared" si="12"/>
        <v>14753.925800000001</v>
      </c>
      <c r="X12" s="57">
        <v>305.28000000000003</v>
      </c>
      <c r="Y12" s="90">
        <f t="shared" si="13"/>
        <v>6008.8028000000004</v>
      </c>
      <c r="Z12" s="57">
        <v>311.04000000000002</v>
      </c>
      <c r="AA12" s="84">
        <f t="shared" si="14"/>
        <v>6.6207746230103641</v>
      </c>
      <c r="AB12" s="90">
        <f t="shared" si="15"/>
        <v>41.666800000000002</v>
      </c>
      <c r="AC12" s="57">
        <v>60.480000000000004</v>
      </c>
      <c r="AD12" s="90">
        <f t="shared" si="16"/>
        <v>24.112899999999996</v>
      </c>
      <c r="AE12" s="57">
        <v>39.36</v>
      </c>
      <c r="AF12" s="84">
        <f t="shared" si="17"/>
        <v>0</v>
      </c>
      <c r="AG12" s="90">
        <f t="shared" si="18"/>
        <v>0.24</v>
      </c>
      <c r="AH12" s="57">
        <v>0</v>
      </c>
      <c r="AI12" s="90">
        <f t="shared" si="19"/>
        <v>2683.8323999999998</v>
      </c>
      <c r="AJ12" s="57">
        <v>0</v>
      </c>
      <c r="AK12" s="84">
        <f t="shared" si="20"/>
        <v>3.9005277974979626</v>
      </c>
      <c r="AL12" s="90">
        <f t="shared" si="21"/>
        <v>29.441399999999998</v>
      </c>
      <c r="AM12" s="57">
        <v>18.240000000000002</v>
      </c>
      <c r="AN12" s="90">
        <f t="shared" si="22"/>
        <v>35.159599999999998</v>
      </c>
      <c r="AO12" s="57">
        <v>38.4</v>
      </c>
      <c r="AP12" s="84">
        <f t="shared" si="23"/>
        <v>0.86701270014247311</v>
      </c>
      <c r="AQ12" s="90">
        <f t="shared" si="24"/>
        <v>3.2055999999999996</v>
      </c>
      <c r="AR12" s="57">
        <v>2.88</v>
      </c>
      <c r="AS12" s="90">
        <f t="shared" si="25"/>
        <v>4.9875000000000007</v>
      </c>
      <c r="AT12" s="57">
        <v>9</v>
      </c>
      <c r="AU12" s="84">
        <f t="shared" si="26"/>
        <v>3.3999905868417351</v>
      </c>
      <c r="AV12" s="90">
        <f t="shared" si="27"/>
        <v>620.2424000000002</v>
      </c>
      <c r="AW12" s="57">
        <v>29.76</v>
      </c>
      <c r="AX12" s="90">
        <f t="shared" si="28"/>
        <v>1329.4934000000001</v>
      </c>
      <c r="AY12" s="57">
        <v>22.080000000000002</v>
      </c>
      <c r="AZ12" s="84">
        <f t="shared" si="29"/>
        <v>14.91986836768883</v>
      </c>
      <c r="BA12" s="90">
        <f t="shared" si="30"/>
        <v>2395.5757999999996</v>
      </c>
      <c r="BB12" s="57">
        <v>149.76</v>
      </c>
      <c r="BC12" s="90">
        <f t="shared" si="31"/>
        <v>956.36259999999993</v>
      </c>
      <c r="BD12" s="57">
        <v>63.36</v>
      </c>
      <c r="BE12" s="84">
        <f t="shared" si="32"/>
        <v>17.422551451562882</v>
      </c>
      <c r="BF12" s="90">
        <f t="shared" si="33"/>
        <v>1499.3617999999999</v>
      </c>
      <c r="BG12" s="57">
        <v>101.76</v>
      </c>
      <c r="BH12" s="90">
        <f t="shared" si="34"/>
        <v>14.33365</v>
      </c>
      <c r="BI12" s="57">
        <v>160.32</v>
      </c>
      <c r="BJ12" s="84">
        <f t="shared" si="35"/>
        <v>54.721923598743828</v>
      </c>
      <c r="BK12" s="90">
        <f t="shared" si="36"/>
        <v>109.88220000000001</v>
      </c>
      <c r="BL12" s="57">
        <v>594.24</v>
      </c>
      <c r="BM12" s="90">
        <f t="shared" si="37"/>
        <v>72.776799999999994</v>
      </c>
      <c r="BN12" s="57">
        <v>50.88</v>
      </c>
      <c r="BO12" s="84">
        <f t="shared" si="38"/>
        <v>13.262625206518003</v>
      </c>
      <c r="BP12" s="90">
        <f t="shared" si="39"/>
        <v>93.429599999999994</v>
      </c>
      <c r="BQ12" s="57">
        <v>92.16</v>
      </c>
      <c r="BR12" s="90">
        <f t="shared" si="40"/>
        <v>55.190999999999995</v>
      </c>
      <c r="BS12" s="87">
        <v>111.36</v>
      </c>
      <c r="BT12" s="84">
        <f t="shared" si="41"/>
        <v>40.701469535690805</v>
      </c>
      <c r="BU12" s="90">
        <f t="shared" si="42"/>
        <v>7376.6540000000005</v>
      </c>
      <c r="BV12" s="57">
        <v>295.92</v>
      </c>
      <c r="BW12" s="90">
        <f t="shared" si="43"/>
        <v>3377.3576000000003</v>
      </c>
      <c r="BX12" s="57">
        <v>330.48</v>
      </c>
      <c r="BY12" s="84">
        <f t="shared" si="44"/>
        <v>60.41857937240168</v>
      </c>
      <c r="BZ12" s="90">
        <f t="shared" si="45"/>
        <v>349.47980000000001</v>
      </c>
      <c r="CA12" s="57">
        <v>498.24</v>
      </c>
      <c r="CB12" s="90">
        <f t="shared" si="46"/>
        <v>137.76780000000002</v>
      </c>
      <c r="CC12" s="57">
        <v>430.56</v>
      </c>
      <c r="CD12" s="84">
        <f t="shared" si="47"/>
        <v>4.1106785628020601</v>
      </c>
      <c r="CE12" s="90">
        <f t="shared" si="48"/>
        <v>19.207999999999998</v>
      </c>
      <c r="CF12" s="57">
        <v>31.68</v>
      </c>
      <c r="CG12" s="90">
        <f t="shared" si="49"/>
        <v>18.915599999999998</v>
      </c>
      <c r="CH12" s="57">
        <v>31.68</v>
      </c>
    </row>
    <row r="13" spans="1:86" ht="14.1" customHeight="1" x14ac:dyDescent="0.2">
      <c r="A13" s="1">
        <v>0.20833333333333301</v>
      </c>
      <c r="B13" s="83">
        <f t="shared" si="0"/>
        <v>2.0562827468082583</v>
      </c>
      <c r="C13" s="89">
        <f t="shared" si="1"/>
        <v>42.687200000000004</v>
      </c>
      <c r="D13" s="56">
        <v>15.36</v>
      </c>
      <c r="E13" s="89">
        <f t="shared" si="1"/>
        <v>21.676999999999996</v>
      </c>
      <c r="F13" s="56">
        <v>16.32</v>
      </c>
      <c r="G13" s="83">
        <f t="shared" si="2"/>
        <v>1.4947922046552944</v>
      </c>
      <c r="H13" s="89">
        <f t="shared" si="3"/>
        <v>46.356000000000002</v>
      </c>
      <c r="I13" s="56">
        <v>11.52</v>
      </c>
      <c r="J13" s="89">
        <f t="shared" si="4"/>
        <v>31.734000000000002</v>
      </c>
      <c r="K13" s="56">
        <v>11.52</v>
      </c>
      <c r="L13" s="83">
        <f t="shared" si="5"/>
        <v>3.4845102903125764</v>
      </c>
      <c r="M13" s="89">
        <f t="shared" si="6"/>
        <v>13.126200000000003</v>
      </c>
      <c r="N13" s="56">
        <v>10.56</v>
      </c>
      <c r="O13" s="89">
        <f t="shared" si="7"/>
        <v>17.108000000000001</v>
      </c>
      <c r="P13" s="56">
        <v>36.480000000000004</v>
      </c>
      <c r="Q13" s="83">
        <f t="shared" si="8"/>
        <v>45.340404660658997</v>
      </c>
      <c r="R13" s="89">
        <f t="shared" si="9"/>
        <v>305.42120000000006</v>
      </c>
      <c r="S13" s="56">
        <v>443.52</v>
      </c>
      <c r="T13" s="89">
        <f t="shared" si="10"/>
        <v>125.244</v>
      </c>
      <c r="U13" s="56">
        <v>217.92000000000002</v>
      </c>
      <c r="V13" s="83">
        <f t="shared" si="11"/>
        <v>40.923775785878426</v>
      </c>
      <c r="W13" s="89">
        <f t="shared" si="12"/>
        <v>14753.970200000002</v>
      </c>
      <c r="X13" s="56">
        <v>319.68</v>
      </c>
      <c r="Y13" s="89">
        <f t="shared" si="13"/>
        <v>6008.8460000000005</v>
      </c>
      <c r="Z13" s="56">
        <v>311.04000000000002</v>
      </c>
      <c r="AA13" s="83">
        <f t="shared" si="14"/>
        <v>7.6960480286497512</v>
      </c>
      <c r="AB13" s="89">
        <f t="shared" si="15"/>
        <v>41.681200000000004</v>
      </c>
      <c r="AC13" s="56">
        <v>69.12</v>
      </c>
      <c r="AD13" s="89">
        <f t="shared" si="16"/>
        <v>24.122799999999994</v>
      </c>
      <c r="AE13" s="56">
        <v>47.52</v>
      </c>
      <c r="AF13" s="83">
        <f t="shared" si="17"/>
        <v>0</v>
      </c>
      <c r="AG13" s="89">
        <f t="shared" si="18"/>
        <v>0.24</v>
      </c>
      <c r="AH13" s="56">
        <v>0</v>
      </c>
      <c r="AI13" s="89">
        <f t="shared" si="19"/>
        <v>2683.8323999999998</v>
      </c>
      <c r="AJ13" s="56">
        <v>0</v>
      </c>
      <c r="AK13" s="83">
        <f t="shared" si="20"/>
        <v>3.9792945107453739</v>
      </c>
      <c r="AL13" s="89">
        <f t="shared" si="21"/>
        <v>29.445599999999999</v>
      </c>
      <c r="AM13" s="56">
        <v>20.16</v>
      </c>
      <c r="AN13" s="89">
        <f t="shared" si="22"/>
        <v>35.1676</v>
      </c>
      <c r="AO13" s="56">
        <v>38.4</v>
      </c>
      <c r="AP13" s="83">
        <f t="shared" si="23"/>
        <v>0.86701270014247311</v>
      </c>
      <c r="AQ13" s="89">
        <f t="shared" si="24"/>
        <v>3.2061999999999995</v>
      </c>
      <c r="AR13" s="56">
        <v>2.88</v>
      </c>
      <c r="AS13" s="89">
        <f t="shared" si="25"/>
        <v>4.9893750000000008</v>
      </c>
      <c r="AT13" s="56">
        <v>9</v>
      </c>
      <c r="AU13" s="83">
        <f t="shared" si="26"/>
        <v>3.4711254381922214</v>
      </c>
      <c r="AV13" s="89">
        <f t="shared" si="27"/>
        <v>620.24880000000019</v>
      </c>
      <c r="AW13" s="56">
        <v>30.72</v>
      </c>
      <c r="AX13" s="89">
        <f t="shared" si="28"/>
        <v>1329.498</v>
      </c>
      <c r="AY13" s="56">
        <v>22.080000000000002</v>
      </c>
      <c r="AZ13" s="83">
        <f t="shared" si="29"/>
        <v>15.035381423829696</v>
      </c>
      <c r="BA13" s="89">
        <f t="shared" si="30"/>
        <v>2395.6071999999995</v>
      </c>
      <c r="BB13" s="56">
        <v>150.72</v>
      </c>
      <c r="BC13" s="89">
        <f t="shared" si="31"/>
        <v>956.37599999999998</v>
      </c>
      <c r="BD13" s="56">
        <v>64.320000000000007</v>
      </c>
      <c r="BE13" s="83">
        <f t="shared" si="32"/>
        <v>17.565575209694089</v>
      </c>
      <c r="BF13" s="89">
        <f t="shared" si="33"/>
        <v>1499.3835999999999</v>
      </c>
      <c r="BG13" s="56">
        <v>104.64</v>
      </c>
      <c r="BH13" s="89">
        <f t="shared" si="34"/>
        <v>14.367050000000001</v>
      </c>
      <c r="BI13" s="58">
        <v>160.32</v>
      </c>
      <c r="BJ13" s="83">
        <f t="shared" si="35"/>
        <v>19.089310293422681</v>
      </c>
      <c r="BK13" s="89">
        <f t="shared" si="36"/>
        <v>109.9248</v>
      </c>
      <c r="BL13" s="56">
        <v>204.48000000000002</v>
      </c>
      <c r="BM13" s="89">
        <f t="shared" si="37"/>
        <v>72.78479999999999</v>
      </c>
      <c r="BN13" s="56">
        <v>38.4</v>
      </c>
      <c r="BO13" s="83">
        <f t="shared" si="38"/>
        <v>13.206641633087635</v>
      </c>
      <c r="BP13" s="89">
        <f t="shared" si="39"/>
        <v>93.448599999999999</v>
      </c>
      <c r="BQ13" s="56">
        <v>91.2</v>
      </c>
      <c r="BR13" s="89">
        <f t="shared" si="40"/>
        <v>55.214199999999998</v>
      </c>
      <c r="BS13" s="68">
        <v>111.36</v>
      </c>
      <c r="BT13" s="83">
        <f t="shared" si="41"/>
        <v>41.722701261698298</v>
      </c>
      <c r="BU13" s="89">
        <f t="shared" si="42"/>
        <v>7376.7386000000006</v>
      </c>
      <c r="BV13" s="56">
        <v>304.56</v>
      </c>
      <c r="BW13" s="89">
        <f t="shared" si="43"/>
        <v>3377.4514000000004</v>
      </c>
      <c r="BX13" s="56">
        <v>337.68</v>
      </c>
      <c r="BY13" s="83">
        <f t="shared" si="44"/>
        <v>61.307696615498628</v>
      </c>
      <c r="BZ13" s="89">
        <f t="shared" si="45"/>
        <v>349.55160000000001</v>
      </c>
      <c r="CA13" s="56">
        <v>516.96</v>
      </c>
      <c r="CB13" s="89">
        <f t="shared" si="46"/>
        <v>137.82660000000001</v>
      </c>
      <c r="CC13" s="56">
        <v>423.36</v>
      </c>
      <c r="CD13" s="83">
        <f t="shared" si="47"/>
        <v>7.4072278924538013</v>
      </c>
      <c r="CE13" s="89">
        <f t="shared" si="48"/>
        <v>19.215199999999999</v>
      </c>
      <c r="CF13" s="56">
        <v>34.56</v>
      </c>
      <c r="CG13" s="89">
        <f t="shared" si="49"/>
        <v>18.930799999999998</v>
      </c>
      <c r="CH13" s="56">
        <v>72.960000000000008</v>
      </c>
    </row>
    <row r="14" spans="1:86" ht="14.1" customHeight="1" x14ac:dyDescent="0.2">
      <c r="A14" s="1">
        <v>0.25</v>
      </c>
      <c r="B14" s="83">
        <f t="shared" si="0"/>
        <v>2.1176222899283341</v>
      </c>
      <c r="C14" s="89">
        <f t="shared" si="1"/>
        <v>42.690600000000003</v>
      </c>
      <c r="D14" s="56">
        <v>16.32</v>
      </c>
      <c r="E14" s="89">
        <f t="shared" si="1"/>
        <v>21.680399999999995</v>
      </c>
      <c r="F14" s="56">
        <v>16.32</v>
      </c>
      <c r="G14" s="83">
        <f t="shared" si="2"/>
        <v>1.8684902558191181</v>
      </c>
      <c r="H14" s="89">
        <f t="shared" si="3"/>
        <v>46.359000000000002</v>
      </c>
      <c r="I14" s="56">
        <v>14.4</v>
      </c>
      <c r="J14" s="89">
        <f t="shared" si="4"/>
        <v>31.737000000000002</v>
      </c>
      <c r="K14" s="56">
        <v>14.4</v>
      </c>
      <c r="L14" s="83">
        <f t="shared" si="5"/>
        <v>3.5100219270326503</v>
      </c>
      <c r="M14" s="89">
        <f t="shared" si="6"/>
        <v>13.128600000000002</v>
      </c>
      <c r="N14" s="56">
        <v>11.52</v>
      </c>
      <c r="O14" s="89">
        <f t="shared" si="7"/>
        <v>17.115600000000001</v>
      </c>
      <c r="P14" s="56">
        <v>36.480000000000004</v>
      </c>
      <c r="Q14" s="83">
        <f t="shared" si="8"/>
        <v>51.608529194526618</v>
      </c>
      <c r="R14" s="89">
        <f t="shared" si="9"/>
        <v>305.52680000000004</v>
      </c>
      <c r="S14" s="56">
        <v>506.88</v>
      </c>
      <c r="T14" s="89">
        <f t="shared" si="10"/>
        <v>125.2948</v>
      </c>
      <c r="U14" s="56">
        <v>243.84</v>
      </c>
      <c r="V14" s="83">
        <f t="shared" si="11"/>
        <v>45.786971517398932</v>
      </c>
      <c r="W14" s="89">
        <f t="shared" si="12"/>
        <v>14754.024400000002</v>
      </c>
      <c r="X14" s="56">
        <v>390.24</v>
      </c>
      <c r="Y14" s="89">
        <f t="shared" si="13"/>
        <v>6008.8892000000005</v>
      </c>
      <c r="Z14" s="56">
        <v>311.04000000000002</v>
      </c>
      <c r="AA14" s="83">
        <f t="shared" si="14"/>
        <v>8.2375018268635127</v>
      </c>
      <c r="AB14" s="89">
        <f t="shared" si="15"/>
        <v>41.696400000000004</v>
      </c>
      <c r="AC14" s="56">
        <v>72.960000000000008</v>
      </c>
      <c r="AD14" s="89">
        <f t="shared" si="16"/>
        <v>24.133699999999994</v>
      </c>
      <c r="AE14" s="56">
        <v>52.32</v>
      </c>
      <c r="AF14" s="83">
        <f t="shared" si="17"/>
        <v>0</v>
      </c>
      <c r="AG14" s="89">
        <f t="shared" si="18"/>
        <v>0.24</v>
      </c>
      <c r="AH14" s="56">
        <v>0</v>
      </c>
      <c r="AI14" s="89">
        <f t="shared" si="19"/>
        <v>2683.8323999999998</v>
      </c>
      <c r="AJ14" s="56">
        <v>0</v>
      </c>
      <c r="AK14" s="83">
        <f t="shared" si="20"/>
        <v>3.6274171705101463</v>
      </c>
      <c r="AL14" s="89">
        <f t="shared" si="21"/>
        <v>29.4496</v>
      </c>
      <c r="AM14" s="56">
        <v>19.2</v>
      </c>
      <c r="AN14" s="89">
        <f t="shared" si="22"/>
        <v>35.174799999999998</v>
      </c>
      <c r="AO14" s="56">
        <v>34.56</v>
      </c>
      <c r="AP14" s="83">
        <f t="shared" si="23"/>
        <v>0.93586567575006885</v>
      </c>
      <c r="AQ14" s="89">
        <f t="shared" si="24"/>
        <v>3.2071999999999994</v>
      </c>
      <c r="AR14" s="56">
        <v>4.8</v>
      </c>
      <c r="AS14" s="89">
        <f t="shared" si="25"/>
        <v>4.9912500000000009</v>
      </c>
      <c r="AT14" s="56">
        <v>9</v>
      </c>
      <c r="AU14" s="83">
        <f t="shared" si="26"/>
        <v>3.3482548300574893</v>
      </c>
      <c r="AV14" s="89">
        <f t="shared" si="27"/>
        <v>620.25500000000022</v>
      </c>
      <c r="AW14" s="56">
        <v>29.76</v>
      </c>
      <c r="AX14" s="89">
        <f t="shared" si="28"/>
        <v>1329.5024000000001</v>
      </c>
      <c r="AY14" s="56">
        <v>21.12</v>
      </c>
      <c r="AZ14" s="83">
        <f t="shared" si="29"/>
        <v>14.80450212075672</v>
      </c>
      <c r="BA14" s="89">
        <f t="shared" si="30"/>
        <v>2395.6381999999994</v>
      </c>
      <c r="BB14" s="56">
        <v>148.80000000000001</v>
      </c>
      <c r="BC14" s="89">
        <f t="shared" si="31"/>
        <v>956.38900000000001</v>
      </c>
      <c r="BD14" s="56">
        <v>62.4</v>
      </c>
      <c r="BE14" s="83">
        <f t="shared" si="32"/>
        <v>23.427904542056229</v>
      </c>
      <c r="BF14" s="89">
        <f t="shared" si="33"/>
        <v>1499.4079999999999</v>
      </c>
      <c r="BG14" s="56">
        <v>117.12</v>
      </c>
      <c r="BH14" s="89">
        <f t="shared" si="34"/>
        <v>14.41432</v>
      </c>
      <c r="BI14" s="56">
        <v>226.89599999999999</v>
      </c>
      <c r="BJ14" s="83">
        <f t="shared" si="35"/>
        <v>8.4139711200849092</v>
      </c>
      <c r="BK14" s="89">
        <f t="shared" si="36"/>
        <v>109.94120000000001</v>
      </c>
      <c r="BL14" s="56">
        <v>78.72</v>
      </c>
      <c r="BM14" s="89">
        <f t="shared" si="37"/>
        <v>72.794599999999988</v>
      </c>
      <c r="BN14" s="56">
        <v>47.04</v>
      </c>
      <c r="BO14" s="83">
        <f t="shared" si="38"/>
        <v>13.890367676738913</v>
      </c>
      <c r="BP14" s="89">
        <f t="shared" si="39"/>
        <v>93.470600000000005</v>
      </c>
      <c r="BQ14" s="56">
        <v>105.60000000000001</v>
      </c>
      <c r="BR14" s="89">
        <f t="shared" si="40"/>
        <v>55.236799999999995</v>
      </c>
      <c r="BS14" s="68">
        <v>108.48</v>
      </c>
      <c r="BT14" s="83">
        <f t="shared" si="41"/>
        <v>47.184928604091134</v>
      </c>
      <c r="BU14" s="89">
        <f t="shared" si="42"/>
        <v>7376.8228000000008</v>
      </c>
      <c r="BV14" s="56">
        <v>303.12</v>
      </c>
      <c r="BW14" s="89">
        <f t="shared" si="43"/>
        <v>3377.5668000000005</v>
      </c>
      <c r="BX14" s="56">
        <v>415.44</v>
      </c>
      <c r="BY14" s="83">
        <f t="shared" si="44"/>
        <v>67.937031251831243</v>
      </c>
      <c r="BZ14" s="89">
        <f t="shared" si="45"/>
        <v>349.63080000000002</v>
      </c>
      <c r="CA14" s="56">
        <v>570.24</v>
      </c>
      <c r="CB14" s="89">
        <f t="shared" si="46"/>
        <v>137.8922</v>
      </c>
      <c r="CC14" s="56">
        <v>472.32</v>
      </c>
      <c r="CD14" s="83">
        <f t="shared" si="47"/>
        <v>7.4072278924538013</v>
      </c>
      <c r="CE14" s="89">
        <f t="shared" si="48"/>
        <v>19.2224</v>
      </c>
      <c r="CF14" s="56">
        <v>34.56</v>
      </c>
      <c r="CG14" s="89">
        <f t="shared" si="49"/>
        <v>18.945999999999998</v>
      </c>
      <c r="CH14" s="56">
        <v>72.960000000000008</v>
      </c>
    </row>
    <row r="15" spans="1:86" ht="14.1" customHeight="1" x14ac:dyDescent="0.2">
      <c r="A15" s="1">
        <v>0.29166666666666702</v>
      </c>
      <c r="B15" s="83">
        <f t="shared" si="0"/>
        <v>2.662917295076197</v>
      </c>
      <c r="C15" s="89">
        <f t="shared" si="1"/>
        <v>42.695600000000006</v>
      </c>
      <c r="D15" s="56">
        <v>24</v>
      </c>
      <c r="E15" s="89">
        <f t="shared" si="1"/>
        <v>21.683799999999994</v>
      </c>
      <c r="F15" s="56">
        <v>16.32</v>
      </c>
      <c r="G15" s="83">
        <f t="shared" si="2"/>
        <v>3.238716443419805</v>
      </c>
      <c r="H15" s="89">
        <f t="shared" si="3"/>
        <v>46.364200000000004</v>
      </c>
      <c r="I15" s="56">
        <v>24.96</v>
      </c>
      <c r="J15" s="89">
        <f t="shared" si="4"/>
        <v>31.7422</v>
      </c>
      <c r="K15" s="56">
        <v>24.96</v>
      </c>
      <c r="L15" s="83">
        <f t="shared" si="5"/>
        <v>3.5100219270326503</v>
      </c>
      <c r="M15" s="89">
        <f t="shared" si="6"/>
        <v>13.131000000000002</v>
      </c>
      <c r="N15" s="56">
        <v>11.52</v>
      </c>
      <c r="O15" s="89">
        <f t="shared" si="7"/>
        <v>17.123200000000001</v>
      </c>
      <c r="P15" s="56">
        <v>36.480000000000004</v>
      </c>
      <c r="Q15" s="83">
        <f t="shared" si="8"/>
        <v>60.586995052808945</v>
      </c>
      <c r="R15" s="89">
        <f t="shared" si="9"/>
        <v>305.65400000000005</v>
      </c>
      <c r="S15" s="56">
        <v>610.56000000000006</v>
      </c>
      <c r="T15" s="89">
        <f t="shared" si="10"/>
        <v>125.3472</v>
      </c>
      <c r="U15" s="56">
        <v>251.52</v>
      </c>
      <c r="V15" s="83">
        <f t="shared" si="11"/>
        <v>53.778934452971079</v>
      </c>
      <c r="W15" s="89">
        <f t="shared" si="12"/>
        <v>14754.093400000002</v>
      </c>
      <c r="X15" s="56">
        <v>496.8</v>
      </c>
      <c r="Y15" s="89">
        <f t="shared" si="13"/>
        <v>6008.9324000000006</v>
      </c>
      <c r="Z15" s="56">
        <v>311.04000000000002</v>
      </c>
      <c r="AA15" s="83">
        <f t="shared" si="14"/>
        <v>11.069216916936311</v>
      </c>
      <c r="AB15" s="89">
        <f t="shared" si="15"/>
        <v>41.718800000000002</v>
      </c>
      <c r="AC15" s="56">
        <v>107.52</v>
      </c>
      <c r="AD15" s="89">
        <f t="shared" si="16"/>
        <v>24.145099999999992</v>
      </c>
      <c r="AE15" s="56">
        <v>54.72</v>
      </c>
      <c r="AF15" s="83">
        <f t="shared" si="17"/>
        <v>0</v>
      </c>
      <c r="AG15" s="89">
        <f t="shared" si="18"/>
        <v>0.24</v>
      </c>
      <c r="AH15" s="56">
        <v>0</v>
      </c>
      <c r="AI15" s="89">
        <f t="shared" si="19"/>
        <v>2683.8323999999998</v>
      </c>
      <c r="AJ15" s="56">
        <v>0</v>
      </c>
      <c r="AK15" s="83">
        <f t="shared" si="20"/>
        <v>3.5854678666970767</v>
      </c>
      <c r="AL15" s="89">
        <f t="shared" si="21"/>
        <v>29.453399999999998</v>
      </c>
      <c r="AM15" s="56">
        <v>18.240000000000002</v>
      </c>
      <c r="AN15" s="89">
        <f t="shared" si="22"/>
        <v>35.181999999999995</v>
      </c>
      <c r="AO15" s="56">
        <v>34.56</v>
      </c>
      <c r="AP15" s="83">
        <f t="shared" si="23"/>
        <v>0.86701270014247311</v>
      </c>
      <c r="AQ15" s="89">
        <f t="shared" si="24"/>
        <v>3.2077999999999993</v>
      </c>
      <c r="AR15" s="56">
        <v>2.88</v>
      </c>
      <c r="AS15" s="89">
        <f t="shared" si="25"/>
        <v>4.9931250000000009</v>
      </c>
      <c r="AT15" s="56">
        <v>9</v>
      </c>
      <c r="AU15" s="83">
        <f t="shared" si="26"/>
        <v>3.3713465163124052</v>
      </c>
      <c r="AV15" s="89">
        <f t="shared" si="27"/>
        <v>620.26140000000021</v>
      </c>
      <c r="AW15" s="56">
        <v>30.72</v>
      </c>
      <c r="AX15" s="89">
        <f t="shared" si="28"/>
        <v>1329.5066000000002</v>
      </c>
      <c r="AY15" s="56">
        <v>20.16</v>
      </c>
      <c r="AZ15" s="83">
        <f t="shared" si="29"/>
        <v>14.900615909511336</v>
      </c>
      <c r="BA15" s="89">
        <f t="shared" si="30"/>
        <v>2395.6695999999993</v>
      </c>
      <c r="BB15" s="56">
        <v>150.72</v>
      </c>
      <c r="BC15" s="89">
        <f t="shared" si="31"/>
        <v>956.40160000000003</v>
      </c>
      <c r="BD15" s="56">
        <v>60.480000000000004</v>
      </c>
      <c r="BE15" s="83">
        <f t="shared" si="32"/>
        <v>27.147434111894587</v>
      </c>
      <c r="BF15" s="89">
        <f t="shared" si="33"/>
        <v>1499.434</v>
      </c>
      <c r="BG15" s="56">
        <v>124.8</v>
      </c>
      <c r="BH15" s="89">
        <f t="shared" si="34"/>
        <v>14.47021</v>
      </c>
      <c r="BI15" s="56">
        <v>268.27199999999999</v>
      </c>
      <c r="BJ15" s="83">
        <f t="shared" si="35"/>
        <v>4.0870184228994857</v>
      </c>
      <c r="BK15" s="89">
        <f t="shared" si="36"/>
        <v>109.94860000000001</v>
      </c>
      <c r="BL15" s="56">
        <v>35.520000000000003</v>
      </c>
      <c r="BM15" s="89">
        <f t="shared" si="37"/>
        <v>72.80019999999999</v>
      </c>
      <c r="BN15" s="56">
        <v>26.88</v>
      </c>
      <c r="BO15" s="83">
        <f t="shared" si="38"/>
        <v>17.687716490414054</v>
      </c>
      <c r="BP15" s="89">
        <f t="shared" si="39"/>
        <v>93.503799999999998</v>
      </c>
      <c r="BQ15" s="56">
        <v>159.36000000000001</v>
      </c>
      <c r="BR15" s="89">
        <f t="shared" si="40"/>
        <v>55.259399999999992</v>
      </c>
      <c r="BS15" s="68">
        <v>108.48</v>
      </c>
      <c r="BT15" s="83">
        <f t="shared" si="41"/>
        <v>50.135897243891257</v>
      </c>
      <c r="BU15" s="89">
        <f t="shared" si="42"/>
        <v>7376.9214000000011</v>
      </c>
      <c r="BV15" s="56">
        <v>354.96</v>
      </c>
      <c r="BW15" s="89">
        <f t="shared" si="43"/>
        <v>3377.6822000000006</v>
      </c>
      <c r="BX15" s="56">
        <v>415.44</v>
      </c>
      <c r="BY15" s="83">
        <f t="shared" si="44"/>
        <v>79.718212148811972</v>
      </c>
      <c r="BZ15" s="89">
        <f t="shared" si="45"/>
        <v>349.73360000000002</v>
      </c>
      <c r="CA15" s="56">
        <v>740.16</v>
      </c>
      <c r="CB15" s="89">
        <f t="shared" si="46"/>
        <v>137.9554</v>
      </c>
      <c r="CC15" s="56">
        <v>455.04</v>
      </c>
      <c r="CD15" s="83">
        <f t="shared" si="47"/>
        <v>8.0211802639323899</v>
      </c>
      <c r="CE15" s="89">
        <f t="shared" si="48"/>
        <v>19.2302</v>
      </c>
      <c r="CF15" s="56">
        <v>37.44</v>
      </c>
      <c r="CG15" s="89">
        <f t="shared" si="49"/>
        <v>18.962458333333331</v>
      </c>
      <c r="CH15" s="56">
        <v>79</v>
      </c>
    </row>
    <row r="16" spans="1:86" ht="14.1" customHeight="1" x14ac:dyDescent="0.2">
      <c r="A16" s="1">
        <v>0.33333333333333298</v>
      </c>
      <c r="B16" s="83">
        <f t="shared" si="0"/>
        <v>2.5191917901150727</v>
      </c>
      <c r="C16" s="89">
        <f t="shared" si="1"/>
        <v>42.700200000000009</v>
      </c>
      <c r="D16" s="56">
        <v>22.080000000000002</v>
      </c>
      <c r="E16" s="89">
        <f t="shared" si="1"/>
        <v>21.687199999999994</v>
      </c>
      <c r="F16" s="56">
        <v>16.32</v>
      </c>
      <c r="G16" s="83">
        <f t="shared" si="2"/>
        <v>3.8615465286928448</v>
      </c>
      <c r="H16" s="89">
        <f t="shared" si="3"/>
        <v>46.370400000000004</v>
      </c>
      <c r="I16" s="56">
        <v>29.76</v>
      </c>
      <c r="J16" s="89">
        <f t="shared" si="4"/>
        <v>31.7484</v>
      </c>
      <c r="K16" s="56">
        <v>29.76</v>
      </c>
      <c r="L16" s="83">
        <f t="shared" si="5"/>
        <v>3.5984274313575337</v>
      </c>
      <c r="M16" s="89">
        <f t="shared" si="6"/>
        <v>13.134000000000002</v>
      </c>
      <c r="N16" s="56">
        <v>14.4</v>
      </c>
      <c r="O16" s="89">
        <f t="shared" si="7"/>
        <v>17.130800000000001</v>
      </c>
      <c r="P16" s="56">
        <v>36.480000000000004</v>
      </c>
      <c r="Q16" s="83">
        <f t="shared" si="8"/>
        <v>69.954660414565907</v>
      </c>
      <c r="R16" s="89">
        <f t="shared" si="9"/>
        <v>305.79920000000004</v>
      </c>
      <c r="S16" s="56">
        <v>696.96</v>
      </c>
      <c r="T16" s="89">
        <f t="shared" si="10"/>
        <v>125.41160000000001</v>
      </c>
      <c r="U16" s="56">
        <v>309.12</v>
      </c>
      <c r="V16" s="83">
        <f t="shared" si="11"/>
        <v>67.502039029041626</v>
      </c>
      <c r="W16" s="89">
        <f t="shared" si="12"/>
        <v>14754.186000000002</v>
      </c>
      <c r="X16" s="56">
        <v>666.72</v>
      </c>
      <c r="Y16" s="89">
        <f t="shared" si="13"/>
        <v>6008.9756000000007</v>
      </c>
      <c r="Z16" s="56">
        <v>311.04000000000002</v>
      </c>
      <c r="AA16" s="83">
        <f t="shared" si="14"/>
        <v>12.489257480340582</v>
      </c>
      <c r="AB16" s="89">
        <f t="shared" si="15"/>
        <v>41.744399999999999</v>
      </c>
      <c r="AC16" s="56">
        <v>122.88</v>
      </c>
      <c r="AD16" s="89">
        <f t="shared" si="16"/>
        <v>24.157299999999992</v>
      </c>
      <c r="AE16" s="56">
        <v>58.56</v>
      </c>
      <c r="AF16" s="83">
        <f t="shared" si="17"/>
        <v>0</v>
      </c>
      <c r="AG16" s="89">
        <f t="shared" si="18"/>
        <v>0.24</v>
      </c>
      <c r="AH16" s="56">
        <v>0</v>
      </c>
      <c r="AI16" s="89">
        <f t="shared" si="19"/>
        <v>2683.8323999999998</v>
      </c>
      <c r="AJ16" s="56">
        <v>0</v>
      </c>
      <c r="AK16" s="83">
        <f t="shared" si="20"/>
        <v>3.9802692307871199</v>
      </c>
      <c r="AL16" s="89">
        <f t="shared" si="21"/>
        <v>29.457199999999997</v>
      </c>
      <c r="AM16" s="56">
        <v>18.240000000000002</v>
      </c>
      <c r="AN16" s="89">
        <f t="shared" si="22"/>
        <v>35.190199999999997</v>
      </c>
      <c r="AO16" s="56">
        <v>39.36</v>
      </c>
      <c r="AP16" s="83">
        <f t="shared" si="23"/>
        <v>0.89778585772182495</v>
      </c>
      <c r="AQ16" s="89">
        <f t="shared" si="24"/>
        <v>3.2085999999999992</v>
      </c>
      <c r="AR16" s="56">
        <v>3.84</v>
      </c>
      <c r="AS16" s="89">
        <f t="shared" si="25"/>
        <v>4.995000000000001</v>
      </c>
      <c r="AT16" s="56">
        <v>9</v>
      </c>
      <c r="AU16" s="83">
        <f t="shared" si="26"/>
        <v>4.5462330065295466</v>
      </c>
      <c r="AV16" s="89">
        <f t="shared" si="27"/>
        <v>620.26980000000026</v>
      </c>
      <c r="AW16" s="56">
        <v>40.32</v>
      </c>
      <c r="AX16" s="89">
        <f t="shared" si="28"/>
        <v>1329.5126000000002</v>
      </c>
      <c r="AY16" s="56">
        <v>28.8</v>
      </c>
      <c r="AZ16" s="83">
        <f t="shared" si="29"/>
        <v>14.900615909511336</v>
      </c>
      <c r="BA16" s="89">
        <f t="shared" si="30"/>
        <v>2395.7009999999991</v>
      </c>
      <c r="BB16" s="56">
        <v>150.72</v>
      </c>
      <c r="BC16" s="89">
        <f t="shared" si="31"/>
        <v>956.41420000000005</v>
      </c>
      <c r="BD16" s="56">
        <v>60.480000000000004</v>
      </c>
      <c r="BE16" s="83">
        <f t="shared" si="32"/>
        <v>30.832857545000472</v>
      </c>
      <c r="BF16" s="89">
        <f t="shared" si="33"/>
        <v>1499.4612</v>
      </c>
      <c r="BG16" s="56">
        <v>130.56</v>
      </c>
      <c r="BH16" s="89">
        <f t="shared" si="34"/>
        <v>14.53472</v>
      </c>
      <c r="BI16" s="56">
        <v>309.64800000000002</v>
      </c>
      <c r="BJ16" s="83">
        <f t="shared" si="35"/>
        <v>2.7573863306355788</v>
      </c>
      <c r="BK16" s="89">
        <f t="shared" si="36"/>
        <v>109.95140000000001</v>
      </c>
      <c r="BL16" s="56">
        <v>13.44</v>
      </c>
      <c r="BM16" s="89">
        <f t="shared" si="37"/>
        <v>72.805799999999991</v>
      </c>
      <c r="BN16" s="56">
        <v>26.88</v>
      </c>
      <c r="BO16" s="83">
        <f t="shared" si="38"/>
        <v>21.004985024335888</v>
      </c>
      <c r="BP16" s="89">
        <f t="shared" si="39"/>
        <v>93.5458</v>
      </c>
      <c r="BQ16" s="56">
        <v>201.6</v>
      </c>
      <c r="BR16" s="89">
        <f t="shared" si="40"/>
        <v>55.281999999999989</v>
      </c>
      <c r="BS16" s="68">
        <v>108.48</v>
      </c>
      <c r="BT16" s="83">
        <f t="shared" si="41"/>
        <v>58.390395233909842</v>
      </c>
      <c r="BU16" s="89">
        <f t="shared" si="42"/>
        <v>7377.0466000000015</v>
      </c>
      <c r="BV16" s="56">
        <v>450.72</v>
      </c>
      <c r="BW16" s="89">
        <f t="shared" si="43"/>
        <v>3377.8070000000007</v>
      </c>
      <c r="BX16" s="56">
        <v>449.28000000000003</v>
      </c>
      <c r="BY16" s="83">
        <f t="shared" si="44"/>
        <v>96.194044998078198</v>
      </c>
      <c r="BZ16" s="89">
        <f t="shared" si="45"/>
        <v>349.86360000000002</v>
      </c>
      <c r="CA16" s="56">
        <v>936</v>
      </c>
      <c r="CB16" s="89">
        <f t="shared" si="46"/>
        <v>138.02099999999999</v>
      </c>
      <c r="CC16" s="56">
        <v>472.32</v>
      </c>
      <c r="CD16" s="83">
        <f t="shared" si="47"/>
        <v>7.735138439892153</v>
      </c>
      <c r="CE16" s="89">
        <f t="shared" si="48"/>
        <v>19.239000000000001</v>
      </c>
      <c r="CF16" s="56">
        <v>42.24</v>
      </c>
      <c r="CG16" s="89">
        <f t="shared" si="49"/>
        <v>18.977658333333331</v>
      </c>
      <c r="CH16" s="56">
        <v>72.960000000000008</v>
      </c>
    </row>
    <row r="17" spans="1:86" s="30" customFormat="1" ht="14.1" customHeight="1" x14ac:dyDescent="0.2">
      <c r="A17" s="11">
        <v>0.375</v>
      </c>
      <c r="B17" s="83">
        <f t="shared" si="0"/>
        <v>2.5905539082592224</v>
      </c>
      <c r="C17" s="89">
        <f t="shared" si="1"/>
        <v>42.705000000000013</v>
      </c>
      <c r="D17" s="56">
        <v>23.04</v>
      </c>
      <c r="E17" s="89">
        <f t="shared" si="1"/>
        <v>21.690599999999993</v>
      </c>
      <c r="F17" s="56">
        <v>16.32</v>
      </c>
      <c r="G17" s="83">
        <f t="shared" si="2"/>
        <v>4.1106785628020601</v>
      </c>
      <c r="H17" s="89">
        <f t="shared" si="3"/>
        <v>46.377000000000002</v>
      </c>
      <c r="I17" s="56">
        <v>31.68</v>
      </c>
      <c r="J17" s="89">
        <f t="shared" si="4"/>
        <v>31.754999999999999</v>
      </c>
      <c r="K17" s="56">
        <v>31.68</v>
      </c>
      <c r="L17" s="83">
        <f t="shared" si="5"/>
        <v>4.210441936547733</v>
      </c>
      <c r="M17" s="89">
        <f t="shared" si="6"/>
        <v>13.139800000000003</v>
      </c>
      <c r="N17" s="56">
        <v>27.84</v>
      </c>
      <c r="O17" s="89">
        <f t="shared" si="7"/>
        <v>17.138400000000001</v>
      </c>
      <c r="P17" s="56">
        <v>36.480000000000004</v>
      </c>
      <c r="Q17" s="83">
        <f t="shared" si="8"/>
        <v>84.524536828830804</v>
      </c>
      <c r="R17" s="89">
        <f t="shared" si="9"/>
        <v>305.97620000000006</v>
      </c>
      <c r="S17" s="56">
        <v>849.6</v>
      </c>
      <c r="T17" s="89">
        <f t="shared" si="10"/>
        <v>125.48580000000001</v>
      </c>
      <c r="U17" s="58">
        <v>356.16</v>
      </c>
      <c r="V17" s="83">
        <f t="shared" si="11"/>
        <v>99.32541654978543</v>
      </c>
      <c r="W17" s="89">
        <f t="shared" si="12"/>
        <v>14754.324800000002</v>
      </c>
      <c r="X17" s="56">
        <v>999.36</v>
      </c>
      <c r="Y17" s="89">
        <f t="shared" si="13"/>
        <v>6009.0334000000003</v>
      </c>
      <c r="Z17" s="56">
        <v>416.16</v>
      </c>
      <c r="AA17" s="83">
        <f t="shared" si="14"/>
        <v>14.046510043549299</v>
      </c>
      <c r="AB17" s="89">
        <f t="shared" si="15"/>
        <v>41.772599999999997</v>
      </c>
      <c r="AC17" s="56">
        <v>135.36000000000001</v>
      </c>
      <c r="AD17" s="89">
        <f t="shared" si="16"/>
        <v>24.172199999999993</v>
      </c>
      <c r="AE17" s="58">
        <v>71.52</v>
      </c>
      <c r="AF17" s="83">
        <f t="shared" si="17"/>
        <v>0</v>
      </c>
      <c r="AG17" s="89">
        <f t="shared" si="18"/>
        <v>0.24</v>
      </c>
      <c r="AH17" s="58">
        <v>0</v>
      </c>
      <c r="AI17" s="89">
        <f t="shared" si="19"/>
        <v>2683.8323999999998</v>
      </c>
      <c r="AJ17" s="58">
        <v>0</v>
      </c>
      <c r="AK17" s="83">
        <f t="shared" si="20"/>
        <v>5.796002026353837</v>
      </c>
      <c r="AL17" s="89">
        <f t="shared" si="21"/>
        <v>29.464999999999996</v>
      </c>
      <c r="AM17" s="56">
        <v>37.44</v>
      </c>
      <c r="AN17" s="89">
        <f t="shared" si="22"/>
        <v>35.200799999999994</v>
      </c>
      <c r="AO17" s="58">
        <v>50.88</v>
      </c>
      <c r="AP17" s="83">
        <f t="shared" si="23"/>
        <v>0.86701270014247311</v>
      </c>
      <c r="AQ17" s="89">
        <f t="shared" si="24"/>
        <v>3.2091999999999992</v>
      </c>
      <c r="AR17" s="56">
        <v>2.88</v>
      </c>
      <c r="AS17" s="89">
        <f t="shared" si="25"/>
        <v>4.9968750000000011</v>
      </c>
      <c r="AT17" s="56">
        <v>9</v>
      </c>
      <c r="AU17" s="83">
        <f t="shared" si="26"/>
        <v>6.2841055592136854</v>
      </c>
      <c r="AV17" s="89">
        <f t="shared" si="27"/>
        <v>620.28200000000027</v>
      </c>
      <c r="AW17" s="56">
        <v>58.56</v>
      </c>
      <c r="AX17" s="89">
        <f t="shared" si="28"/>
        <v>1329.5200000000002</v>
      </c>
      <c r="AY17" s="58">
        <v>35.520000000000003</v>
      </c>
      <c r="AZ17" s="83">
        <f t="shared" si="29"/>
        <v>15.032027010956028</v>
      </c>
      <c r="BA17" s="89">
        <f t="shared" si="30"/>
        <v>2395.7327999999993</v>
      </c>
      <c r="BB17" s="56">
        <v>152.64000000000001</v>
      </c>
      <c r="BC17" s="89">
        <f t="shared" si="31"/>
        <v>956.42660000000001</v>
      </c>
      <c r="BD17" s="58">
        <v>59.52</v>
      </c>
      <c r="BE17" s="83">
        <f t="shared" si="32"/>
        <v>30.971443600648794</v>
      </c>
      <c r="BF17" s="89">
        <f t="shared" si="33"/>
        <v>1499.4892</v>
      </c>
      <c r="BG17" s="56">
        <v>134.4</v>
      </c>
      <c r="BH17" s="89">
        <f t="shared" si="34"/>
        <v>14.59923</v>
      </c>
      <c r="BI17" s="56">
        <v>309.64800000000002</v>
      </c>
      <c r="BJ17" s="83">
        <f t="shared" si="35"/>
        <v>16.275063782089227</v>
      </c>
      <c r="BK17" s="89">
        <f t="shared" si="36"/>
        <v>109.9654</v>
      </c>
      <c r="BL17" s="56">
        <v>67.2</v>
      </c>
      <c r="BM17" s="89">
        <f t="shared" si="37"/>
        <v>72.839999999999989</v>
      </c>
      <c r="BN17" s="58">
        <v>164.16</v>
      </c>
      <c r="BO17" s="83">
        <f t="shared" si="38"/>
        <v>21.315899024002874</v>
      </c>
      <c r="BP17" s="89">
        <f t="shared" si="39"/>
        <v>93.5886</v>
      </c>
      <c r="BQ17" s="56">
        <v>205.44</v>
      </c>
      <c r="BR17" s="89">
        <f t="shared" si="40"/>
        <v>55.304599999999986</v>
      </c>
      <c r="BS17" s="68">
        <v>108.48</v>
      </c>
      <c r="BT17" s="83">
        <f t="shared" si="41"/>
        <v>87.54721815999055</v>
      </c>
      <c r="BU17" s="89">
        <f t="shared" si="42"/>
        <v>7377.2724000000017</v>
      </c>
      <c r="BV17" s="56">
        <v>812.88</v>
      </c>
      <c r="BW17" s="89">
        <f t="shared" si="43"/>
        <v>3377.9458000000009</v>
      </c>
      <c r="BX17" s="56">
        <v>499.68</v>
      </c>
      <c r="BY17" s="83">
        <f t="shared" si="44"/>
        <v>125.32013037891579</v>
      </c>
      <c r="BZ17" s="89">
        <f t="shared" si="45"/>
        <v>350.04160000000002</v>
      </c>
      <c r="CA17" s="56">
        <v>1281.6000000000001</v>
      </c>
      <c r="CB17" s="89">
        <f t="shared" si="46"/>
        <v>138.08659999999998</v>
      </c>
      <c r="CC17" s="56">
        <v>472.32</v>
      </c>
      <c r="CD17" s="83">
        <f t="shared" si="47"/>
        <v>9.6311035365776849</v>
      </c>
      <c r="CE17" s="89">
        <f t="shared" si="48"/>
        <v>19.253399999999999</v>
      </c>
      <c r="CF17" s="56">
        <v>69.12</v>
      </c>
      <c r="CG17" s="89">
        <f t="shared" si="49"/>
        <v>18.994116666666663</v>
      </c>
      <c r="CH17" s="56">
        <v>79</v>
      </c>
    </row>
    <row r="18" spans="1:86" s="48" customFormat="1" ht="14.1" customHeight="1" x14ac:dyDescent="0.2">
      <c r="A18" s="46">
        <v>0.41666666666666702</v>
      </c>
      <c r="B18" s="84">
        <f t="shared" si="0"/>
        <v>2.5905539082592224</v>
      </c>
      <c r="C18" s="90">
        <f t="shared" si="1"/>
        <v>42.709800000000016</v>
      </c>
      <c r="D18" s="57">
        <v>23.04</v>
      </c>
      <c r="E18" s="90">
        <f t="shared" si="1"/>
        <v>21.693999999999992</v>
      </c>
      <c r="F18" s="57">
        <v>16.32</v>
      </c>
      <c r="G18" s="84">
        <f t="shared" si="2"/>
        <v>4.6089426310204917</v>
      </c>
      <c r="H18" s="90">
        <f t="shared" si="3"/>
        <v>46.384399999999999</v>
      </c>
      <c r="I18" s="57">
        <v>35.520000000000003</v>
      </c>
      <c r="J18" s="90">
        <f t="shared" si="4"/>
        <v>31.7624</v>
      </c>
      <c r="K18" s="57">
        <v>35.520000000000003</v>
      </c>
      <c r="L18" s="84">
        <f t="shared" si="5"/>
        <v>4.7335086480751007</v>
      </c>
      <c r="M18" s="90">
        <f t="shared" si="6"/>
        <v>13.147400000000003</v>
      </c>
      <c r="N18" s="57">
        <v>36.480000000000004</v>
      </c>
      <c r="O18" s="90">
        <f t="shared" si="7"/>
        <v>17.146000000000001</v>
      </c>
      <c r="P18" s="57">
        <v>36.480000000000004</v>
      </c>
      <c r="Q18" s="84">
        <f t="shared" si="8"/>
        <v>90.843776636709563</v>
      </c>
      <c r="R18" s="90">
        <f t="shared" si="9"/>
        <v>306.16740000000004</v>
      </c>
      <c r="S18" s="57">
        <v>917.76</v>
      </c>
      <c r="T18" s="90">
        <f t="shared" si="10"/>
        <v>125.56320000000001</v>
      </c>
      <c r="U18" s="57">
        <v>371.52</v>
      </c>
      <c r="V18" s="84">
        <f t="shared" si="11"/>
        <v>98.107037697005794</v>
      </c>
      <c r="W18" s="90">
        <f t="shared" si="12"/>
        <v>14754.461600000002</v>
      </c>
      <c r="X18" s="57">
        <v>984.96</v>
      </c>
      <c r="Y18" s="90">
        <f t="shared" si="13"/>
        <v>6009.0911999999998</v>
      </c>
      <c r="Z18" s="57">
        <v>416.16</v>
      </c>
      <c r="AA18" s="84">
        <f t="shared" si="14"/>
        <v>14.417675696202137</v>
      </c>
      <c r="AB18" s="90">
        <f t="shared" si="15"/>
        <v>41.802</v>
      </c>
      <c r="AC18" s="57">
        <v>141.12</v>
      </c>
      <c r="AD18" s="90">
        <f t="shared" si="16"/>
        <v>24.186599999999991</v>
      </c>
      <c r="AE18" s="57">
        <v>69.12</v>
      </c>
      <c r="AF18" s="84">
        <f t="shared" si="17"/>
        <v>0</v>
      </c>
      <c r="AG18" s="90">
        <f t="shared" si="18"/>
        <v>0.24</v>
      </c>
      <c r="AH18" s="57">
        <v>0</v>
      </c>
      <c r="AI18" s="90">
        <f t="shared" si="19"/>
        <v>2683.8323999999998</v>
      </c>
      <c r="AJ18" s="57">
        <v>0</v>
      </c>
      <c r="AK18" s="84">
        <f t="shared" si="20"/>
        <v>8.9903532621726114</v>
      </c>
      <c r="AL18" s="90">
        <f t="shared" si="21"/>
        <v>29.478399999999997</v>
      </c>
      <c r="AM18" s="57">
        <v>64.320000000000007</v>
      </c>
      <c r="AN18" s="90">
        <f t="shared" si="22"/>
        <v>35.216199999999994</v>
      </c>
      <c r="AO18" s="57">
        <v>73.92</v>
      </c>
      <c r="AP18" s="84">
        <f t="shared" si="23"/>
        <v>0.86701270014247311</v>
      </c>
      <c r="AQ18" s="90">
        <f t="shared" si="24"/>
        <v>3.2097999999999991</v>
      </c>
      <c r="AR18" s="57">
        <v>2.88</v>
      </c>
      <c r="AS18" s="90">
        <f t="shared" si="25"/>
        <v>4.9987500000000011</v>
      </c>
      <c r="AT18" s="57">
        <v>9</v>
      </c>
      <c r="AU18" s="84">
        <f t="shared" si="26"/>
        <v>6.7415423042210696</v>
      </c>
      <c r="AV18" s="90">
        <f t="shared" si="27"/>
        <v>620.29540000000031</v>
      </c>
      <c r="AW18" s="57">
        <v>64.320000000000007</v>
      </c>
      <c r="AX18" s="90">
        <f t="shared" si="28"/>
        <v>1329.5274000000002</v>
      </c>
      <c r="AY18" s="57">
        <v>35.520000000000003</v>
      </c>
      <c r="AZ18" s="84">
        <f t="shared" si="29"/>
        <v>15.211596841548511</v>
      </c>
      <c r="BA18" s="90">
        <f t="shared" si="30"/>
        <v>2395.7647999999995</v>
      </c>
      <c r="BB18" s="57">
        <v>153.6</v>
      </c>
      <c r="BC18" s="90">
        <f t="shared" si="31"/>
        <v>956.43960000000004</v>
      </c>
      <c r="BD18" s="57">
        <v>62.4</v>
      </c>
      <c r="BE18" s="84">
        <f t="shared" si="32"/>
        <v>30.90172613567114</v>
      </c>
      <c r="BF18" s="90">
        <f t="shared" si="33"/>
        <v>1499.5167999999999</v>
      </c>
      <c r="BG18" s="57">
        <v>132.47999999999999</v>
      </c>
      <c r="BH18" s="90">
        <f t="shared" si="34"/>
        <v>14.663740000000001</v>
      </c>
      <c r="BI18" s="57">
        <v>309.64800000000002</v>
      </c>
      <c r="BJ18" s="84">
        <f t="shared" si="35"/>
        <v>32.988129467480576</v>
      </c>
      <c r="BK18" s="90">
        <f t="shared" si="36"/>
        <v>109.977</v>
      </c>
      <c r="BL18" s="57">
        <v>55.68</v>
      </c>
      <c r="BM18" s="90">
        <f t="shared" si="37"/>
        <v>72.913999999999987</v>
      </c>
      <c r="BN18" s="57">
        <v>355.2</v>
      </c>
      <c r="BO18" s="84">
        <f t="shared" si="38"/>
        <v>22.571726636079706</v>
      </c>
      <c r="BP18" s="90">
        <f t="shared" si="39"/>
        <v>93.634600000000006</v>
      </c>
      <c r="BQ18" s="57">
        <v>220.8</v>
      </c>
      <c r="BR18" s="90">
        <f t="shared" si="40"/>
        <v>55.327199999999984</v>
      </c>
      <c r="BS18" s="87">
        <v>108.48</v>
      </c>
      <c r="BT18" s="84">
        <f t="shared" si="41"/>
        <v>92.29367852354477</v>
      </c>
      <c r="BU18" s="90">
        <f t="shared" si="42"/>
        <v>7377.5224000000017</v>
      </c>
      <c r="BV18" s="57">
        <v>900</v>
      </c>
      <c r="BW18" s="90">
        <f t="shared" si="43"/>
        <v>3378.0706000000009</v>
      </c>
      <c r="BX18" s="57">
        <v>449.28000000000003</v>
      </c>
      <c r="BY18" s="84">
        <f t="shared" si="44"/>
        <v>124.43295235041408</v>
      </c>
      <c r="BZ18" s="90">
        <f t="shared" si="45"/>
        <v>350.21180000000004</v>
      </c>
      <c r="CA18" s="57">
        <v>1225.44</v>
      </c>
      <c r="CB18" s="90">
        <f t="shared" si="46"/>
        <v>138.16729444444442</v>
      </c>
      <c r="CC18" s="57">
        <v>581</v>
      </c>
      <c r="CD18" s="84">
        <f t="shared" si="47"/>
        <v>10.092922616905016</v>
      </c>
      <c r="CE18" s="90">
        <f t="shared" si="48"/>
        <v>19.269199999999998</v>
      </c>
      <c r="CF18" s="57">
        <v>75.84</v>
      </c>
      <c r="CG18" s="90">
        <f t="shared" si="49"/>
        <v>19.010716666666664</v>
      </c>
      <c r="CH18" s="57">
        <v>79.680000000000007</v>
      </c>
    </row>
    <row r="19" spans="1:86" ht="14.1" customHeight="1" x14ac:dyDescent="0.2">
      <c r="A19" s="1">
        <v>0.45833333333333298</v>
      </c>
      <c r="B19" s="83">
        <f t="shared" si="0"/>
        <v>2.4489184738929315</v>
      </c>
      <c r="C19" s="89">
        <f t="shared" si="1"/>
        <v>42.714200000000012</v>
      </c>
      <c r="D19" s="56">
        <v>21.12</v>
      </c>
      <c r="E19" s="89">
        <f t="shared" si="1"/>
        <v>21.697399999999991</v>
      </c>
      <c r="F19" s="56">
        <v>16.32</v>
      </c>
      <c r="G19" s="83">
        <f t="shared" si="2"/>
        <v>4.1106785628020601</v>
      </c>
      <c r="H19" s="89">
        <f t="shared" si="3"/>
        <v>46.390999999999998</v>
      </c>
      <c r="I19" s="56">
        <v>31.68</v>
      </c>
      <c r="J19" s="89">
        <f t="shared" si="4"/>
        <v>31.768999999999998</v>
      </c>
      <c r="K19" s="56">
        <v>31.68</v>
      </c>
      <c r="L19" s="83">
        <f t="shared" si="5"/>
        <v>4.7335086480751007</v>
      </c>
      <c r="M19" s="89">
        <f t="shared" si="6"/>
        <v>13.155000000000003</v>
      </c>
      <c r="N19" s="56">
        <v>36.480000000000004</v>
      </c>
      <c r="O19" s="89">
        <f t="shared" si="7"/>
        <v>17.153600000000001</v>
      </c>
      <c r="P19" s="56">
        <v>36.480000000000004</v>
      </c>
      <c r="Q19" s="83">
        <f t="shared" si="8"/>
        <v>89.141977999148438</v>
      </c>
      <c r="R19" s="89">
        <f t="shared" si="9"/>
        <v>306.35540000000003</v>
      </c>
      <c r="S19" s="56">
        <v>902.4</v>
      </c>
      <c r="T19" s="89">
        <f t="shared" si="10"/>
        <v>125.63820000000001</v>
      </c>
      <c r="U19" s="56">
        <v>360</v>
      </c>
      <c r="V19" s="83">
        <f t="shared" si="11"/>
        <v>96.648550278094476</v>
      </c>
      <c r="W19" s="89">
        <f t="shared" si="12"/>
        <v>14754.596000000003</v>
      </c>
      <c r="X19" s="56">
        <v>967.68000000000006</v>
      </c>
      <c r="Y19" s="89">
        <f t="shared" si="13"/>
        <v>6009.1489999999994</v>
      </c>
      <c r="Z19" s="56">
        <v>416.16</v>
      </c>
      <c r="AA19" s="83">
        <f t="shared" si="14"/>
        <v>13.157202629966461</v>
      </c>
      <c r="AB19" s="89">
        <f t="shared" si="15"/>
        <v>41.828600000000002</v>
      </c>
      <c r="AC19" s="56">
        <v>127.68</v>
      </c>
      <c r="AD19" s="89">
        <f t="shared" si="16"/>
        <v>24.200199999999992</v>
      </c>
      <c r="AE19" s="56">
        <v>65.28</v>
      </c>
      <c r="AF19" s="83">
        <f t="shared" si="17"/>
        <v>0</v>
      </c>
      <c r="AG19" s="89">
        <f t="shared" si="18"/>
        <v>0.24</v>
      </c>
      <c r="AH19" s="56">
        <v>0</v>
      </c>
      <c r="AI19" s="89">
        <f t="shared" si="19"/>
        <v>2683.8323999999998</v>
      </c>
      <c r="AJ19" s="56">
        <v>0</v>
      </c>
      <c r="AK19" s="83">
        <f t="shared" si="20"/>
        <v>7.822904552244256</v>
      </c>
      <c r="AL19" s="89">
        <f t="shared" si="21"/>
        <v>29.488799999999998</v>
      </c>
      <c r="AM19" s="56">
        <v>49.92</v>
      </c>
      <c r="AN19" s="89">
        <f t="shared" si="22"/>
        <v>35.230599999999995</v>
      </c>
      <c r="AO19" s="56">
        <v>69.12</v>
      </c>
      <c r="AP19" s="83">
        <f t="shared" si="23"/>
        <v>0.86701270014247311</v>
      </c>
      <c r="AQ19" s="89">
        <f t="shared" si="24"/>
        <v>3.210399999999999</v>
      </c>
      <c r="AR19" s="56">
        <v>2.88</v>
      </c>
      <c r="AS19" s="89">
        <f t="shared" si="25"/>
        <v>5.0006250000000012</v>
      </c>
      <c r="AT19" s="56">
        <v>9</v>
      </c>
      <c r="AU19" s="83">
        <f t="shared" si="26"/>
        <v>6.5025369932214252</v>
      </c>
      <c r="AV19" s="89">
        <f t="shared" si="27"/>
        <v>620.30840000000035</v>
      </c>
      <c r="AW19" s="56">
        <v>62.4</v>
      </c>
      <c r="AX19" s="89">
        <f t="shared" si="28"/>
        <v>1329.5344000000002</v>
      </c>
      <c r="AY19" s="56">
        <v>33.6</v>
      </c>
      <c r="AZ19" s="83">
        <f t="shared" si="29"/>
        <v>15.424321358291429</v>
      </c>
      <c r="BA19" s="89">
        <f t="shared" si="30"/>
        <v>2395.7973999999995</v>
      </c>
      <c r="BB19" s="56">
        <v>156.47999999999999</v>
      </c>
      <c r="BC19" s="89">
        <f t="shared" si="31"/>
        <v>956.45240000000001</v>
      </c>
      <c r="BD19" s="56">
        <v>61.44</v>
      </c>
      <c r="BE19" s="83">
        <f t="shared" si="32"/>
        <v>30.867185374291161</v>
      </c>
      <c r="BF19" s="89">
        <f t="shared" si="33"/>
        <v>1499.5441999999998</v>
      </c>
      <c r="BG19" s="56">
        <v>131.52000000000001</v>
      </c>
      <c r="BH19" s="89">
        <f t="shared" si="34"/>
        <v>14.728250000000001</v>
      </c>
      <c r="BI19" s="56">
        <v>309.64800000000002</v>
      </c>
      <c r="BJ19" s="83">
        <f t="shared" si="35"/>
        <v>34.463614902252502</v>
      </c>
      <c r="BK19" s="89">
        <f t="shared" si="36"/>
        <v>109.9898</v>
      </c>
      <c r="BL19" s="56">
        <v>61.44</v>
      </c>
      <c r="BM19" s="89">
        <f t="shared" si="37"/>
        <v>72.991199999999992</v>
      </c>
      <c r="BN19" s="56">
        <v>370.56</v>
      </c>
      <c r="BO19" s="83">
        <f t="shared" si="38"/>
        <v>21.549920950447163</v>
      </c>
      <c r="BP19" s="89">
        <f t="shared" si="39"/>
        <v>93.678000000000011</v>
      </c>
      <c r="BQ19" s="56">
        <v>208.32</v>
      </c>
      <c r="BR19" s="89">
        <f t="shared" si="40"/>
        <v>55.349799999999981</v>
      </c>
      <c r="BS19" s="68">
        <v>108.48</v>
      </c>
      <c r="BT19" s="83">
        <f t="shared" si="41"/>
        <v>85.410087577385369</v>
      </c>
      <c r="BU19" s="89">
        <f t="shared" si="42"/>
        <v>7377.7538000000013</v>
      </c>
      <c r="BV19" s="56">
        <v>833.04</v>
      </c>
      <c r="BW19" s="89">
        <f t="shared" si="43"/>
        <v>3378.1860000000011</v>
      </c>
      <c r="BX19" s="56">
        <v>415.44</v>
      </c>
      <c r="BY19" s="83">
        <f t="shared" si="44"/>
        <v>152.77716032608757</v>
      </c>
      <c r="BZ19" s="89">
        <f t="shared" si="45"/>
        <v>350.42220000000003</v>
      </c>
      <c r="CA19" s="56">
        <v>1514.88</v>
      </c>
      <c r="CB19" s="89">
        <f t="shared" si="46"/>
        <v>138.26329444444443</v>
      </c>
      <c r="CC19" s="56">
        <v>691.2</v>
      </c>
      <c r="CD19" s="83">
        <f t="shared" si="47"/>
        <v>10.20719513359364</v>
      </c>
      <c r="CE19" s="89">
        <f t="shared" si="48"/>
        <v>19.289599999999997</v>
      </c>
      <c r="CF19" s="56">
        <v>97.92</v>
      </c>
      <c r="CG19" s="89">
        <f t="shared" si="49"/>
        <v>19.021716666666663</v>
      </c>
      <c r="CH19" s="56">
        <v>52.800000000000004</v>
      </c>
    </row>
    <row r="20" spans="1:86" ht="14.1" customHeight="1" x14ac:dyDescent="0.2">
      <c r="A20" s="1">
        <v>0.5</v>
      </c>
      <c r="B20" s="83">
        <f t="shared" si="0"/>
        <v>2.5191917901150727</v>
      </c>
      <c r="C20" s="89">
        <f t="shared" si="1"/>
        <v>42.718800000000016</v>
      </c>
      <c r="D20" s="56">
        <v>22.080000000000002</v>
      </c>
      <c r="E20" s="89">
        <f t="shared" si="1"/>
        <v>21.70079999999999</v>
      </c>
      <c r="F20" s="56">
        <v>16.32</v>
      </c>
      <c r="G20" s="83">
        <f t="shared" si="2"/>
        <v>3.9861125457474524</v>
      </c>
      <c r="H20" s="89">
        <f t="shared" si="3"/>
        <v>46.397399999999998</v>
      </c>
      <c r="I20" s="56">
        <v>30.72</v>
      </c>
      <c r="J20" s="89">
        <f t="shared" si="4"/>
        <v>31.775399999999998</v>
      </c>
      <c r="K20" s="56">
        <v>30.72</v>
      </c>
      <c r="L20" s="83">
        <f t="shared" si="5"/>
        <v>5.245102095135711</v>
      </c>
      <c r="M20" s="89">
        <f t="shared" si="6"/>
        <v>13.162800000000002</v>
      </c>
      <c r="N20" s="56">
        <v>37.44</v>
      </c>
      <c r="O20" s="89">
        <f t="shared" si="7"/>
        <v>17.162600000000001</v>
      </c>
      <c r="P20" s="56">
        <v>43.2</v>
      </c>
      <c r="Q20" s="83">
        <f t="shared" si="8"/>
        <v>88.913134051276856</v>
      </c>
      <c r="R20" s="89">
        <f t="shared" si="9"/>
        <v>306.54300000000001</v>
      </c>
      <c r="S20" s="56">
        <v>900.48</v>
      </c>
      <c r="T20" s="89">
        <f t="shared" si="10"/>
        <v>125.71280000000002</v>
      </c>
      <c r="U20" s="56">
        <v>358.08</v>
      </c>
      <c r="V20" s="83">
        <f t="shared" si="11"/>
        <v>93.637371615387096</v>
      </c>
      <c r="W20" s="89">
        <f t="shared" si="12"/>
        <v>14754.731000000003</v>
      </c>
      <c r="X20" s="56">
        <v>972</v>
      </c>
      <c r="Y20" s="89">
        <f t="shared" si="13"/>
        <v>6009.1921999999995</v>
      </c>
      <c r="Z20" s="56">
        <v>311.04000000000002</v>
      </c>
      <c r="AA20" s="83">
        <f t="shared" si="14"/>
        <v>12.56635908445827</v>
      </c>
      <c r="AB20" s="89">
        <f t="shared" si="15"/>
        <v>41.853999999999999</v>
      </c>
      <c r="AC20" s="56">
        <v>121.92</v>
      </c>
      <c r="AD20" s="89">
        <f t="shared" si="16"/>
        <v>24.213199999999993</v>
      </c>
      <c r="AE20" s="56">
        <v>62.4</v>
      </c>
      <c r="AF20" s="83">
        <f t="shared" si="17"/>
        <v>0</v>
      </c>
      <c r="AG20" s="89">
        <f t="shared" si="18"/>
        <v>0.24</v>
      </c>
      <c r="AH20" s="56">
        <v>0</v>
      </c>
      <c r="AI20" s="89">
        <f t="shared" si="19"/>
        <v>2683.8323999999998</v>
      </c>
      <c r="AJ20" s="56">
        <v>0</v>
      </c>
      <c r="AK20" s="83">
        <f t="shared" si="20"/>
        <v>10.919971733858265</v>
      </c>
      <c r="AL20" s="89">
        <f t="shared" si="21"/>
        <v>29.502599999999997</v>
      </c>
      <c r="AM20" s="56">
        <v>66.239999999999995</v>
      </c>
      <c r="AN20" s="89">
        <f t="shared" si="22"/>
        <v>35.251199999999997</v>
      </c>
      <c r="AO20" s="56">
        <v>98.88</v>
      </c>
      <c r="AP20" s="83">
        <f t="shared" si="23"/>
        <v>0.84434548065126758</v>
      </c>
      <c r="AQ20" s="89">
        <f t="shared" si="24"/>
        <v>3.210799999999999</v>
      </c>
      <c r="AR20" s="56">
        <v>1.92</v>
      </c>
      <c r="AS20" s="89">
        <f t="shared" si="25"/>
        <v>5.0025000000000013</v>
      </c>
      <c r="AT20" s="56">
        <v>9</v>
      </c>
      <c r="AU20" s="83">
        <f t="shared" si="26"/>
        <v>6.5802226948508933</v>
      </c>
      <c r="AV20" s="89">
        <f t="shared" si="27"/>
        <v>620.32160000000033</v>
      </c>
      <c r="AW20" s="56">
        <v>63.36</v>
      </c>
      <c r="AX20" s="89">
        <f t="shared" si="28"/>
        <v>1329.5414000000003</v>
      </c>
      <c r="AY20" s="56">
        <v>33.6</v>
      </c>
      <c r="AZ20" s="83">
        <f t="shared" si="29"/>
        <v>15.424321358291429</v>
      </c>
      <c r="BA20" s="89">
        <f t="shared" si="30"/>
        <v>2395.8299999999995</v>
      </c>
      <c r="BB20" s="56">
        <v>156.47999999999999</v>
      </c>
      <c r="BC20" s="89">
        <f t="shared" si="31"/>
        <v>956.46519999999998</v>
      </c>
      <c r="BD20" s="56">
        <v>61.44</v>
      </c>
      <c r="BE20" s="83">
        <f t="shared" si="32"/>
        <v>30.936479115920619</v>
      </c>
      <c r="BF20" s="89">
        <f t="shared" si="33"/>
        <v>1499.5719999999999</v>
      </c>
      <c r="BG20" s="56">
        <v>133.44</v>
      </c>
      <c r="BH20" s="89">
        <f t="shared" si="34"/>
        <v>14.792760000000001</v>
      </c>
      <c r="BI20" s="56">
        <v>309.64800000000002</v>
      </c>
      <c r="BJ20" s="83">
        <f t="shared" si="35"/>
        <v>44.637411410034098</v>
      </c>
      <c r="BK20" s="89">
        <f t="shared" si="36"/>
        <v>110.06740000000001</v>
      </c>
      <c r="BL20" s="56">
        <v>372.48</v>
      </c>
      <c r="BM20" s="89">
        <f t="shared" si="37"/>
        <v>73.056399999999996</v>
      </c>
      <c r="BN20" s="56">
        <v>312.95999999999998</v>
      </c>
      <c r="BO20" s="83">
        <f t="shared" si="38"/>
        <v>20.927461594083962</v>
      </c>
      <c r="BP20" s="89">
        <f t="shared" si="39"/>
        <v>93.719800000000006</v>
      </c>
      <c r="BQ20" s="56">
        <v>200.64000000000001</v>
      </c>
      <c r="BR20" s="89">
        <f t="shared" si="40"/>
        <v>55.372399999999978</v>
      </c>
      <c r="BS20" s="68">
        <v>108.48</v>
      </c>
      <c r="BT20" s="83">
        <f t="shared" si="41"/>
        <v>91.113474489615371</v>
      </c>
      <c r="BU20" s="89">
        <f t="shared" si="42"/>
        <v>7377.9998000000014</v>
      </c>
      <c r="BV20" s="56">
        <v>885.6</v>
      </c>
      <c r="BW20" s="89">
        <f t="shared" si="43"/>
        <v>3378.3108000000011</v>
      </c>
      <c r="BX20" s="56">
        <v>449.28000000000003</v>
      </c>
      <c r="BY20" s="83">
        <f t="shared" si="44"/>
        <v>152.71613343435047</v>
      </c>
      <c r="BZ20" s="89">
        <f t="shared" si="45"/>
        <v>350.63340000000005</v>
      </c>
      <c r="CA20" s="56">
        <v>1520.64</v>
      </c>
      <c r="CB20" s="89">
        <f t="shared" si="46"/>
        <v>138.35729444444442</v>
      </c>
      <c r="CC20" s="56">
        <v>676.80000000000007</v>
      </c>
      <c r="CD20" s="83">
        <f t="shared" si="47"/>
        <v>10.854054016924504</v>
      </c>
      <c r="CE20" s="89">
        <f t="shared" si="48"/>
        <v>19.308999999999997</v>
      </c>
      <c r="CF20" s="56">
        <v>93.12</v>
      </c>
      <c r="CG20" s="89">
        <f t="shared" si="49"/>
        <v>19.036916666666663</v>
      </c>
      <c r="CH20" s="56">
        <v>72.960000000000008</v>
      </c>
    </row>
    <row r="21" spans="1:86" ht="14.1" customHeight="1" x14ac:dyDescent="0.2">
      <c r="A21" s="1">
        <v>0.54166666666666696</v>
      </c>
      <c r="B21" s="83">
        <f t="shared" si="0"/>
        <v>2.662917295076197</v>
      </c>
      <c r="C21" s="89">
        <f t="shared" si="1"/>
        <v>42.723800000000018</v>
      </c>
      <c r="D21" s="56">
        <v>24</v>
      </c>
      <c r="E21" s="89">
        <f t="shared" si="1"/>
        <v>21.70419999999999</v>
      </c>
      <c r="F21" s="56">
        <v>16.32</v>
      </c>
      <c r="G21" s="83">
        <f t="shared" si="2"/>
        <v>3.9861125457474524</v>
      </c>
      <c r="H21" s="89">
        <f t="shared" si="3"/>
        <v>46.403799999999997</v>
      </c>
      <c r="I21" s="56">
        <v>30.72</v>
      </c>
      <c r="J21" s="89">
        <f t="shared" si="4"/>
        <v>31.781799999999997</v>
      </c>
      <c r="K21" s="56">
        <v>30.72</v>
      </c>
      <c r="L21" s="83">
        <f t="shared" si="5"/>
        <v>4.4921552436003314</v>
      </c>
      <c r="M21" s="89">
        <f t="shared" si="6"/>
        <v>13.167600000000002</v>
      </c>
      <c r="N21" s="56">
        <v>23.04</v>
      </c>
      <c r="O21" s="89">
        <f t="shared" si="7"/>
        <v>17.171600000000002</v>
      </c>
      <c r="P21" s="56">
        <v>43.2</v>
      </c>
      <c r="Q21" s="83">
        <f t="shared" si="8"/>
        <v>87.86616127628254</v>
      </c>
      <c r="R21" s="89">
        <f t="shared" si="9"/>
        <v>306.72820000000002</v>
      </c>
      <c r="S21" s="56">
        <v>888.96</v>
      </c>
      <c r="T21" s="89">
        <f t="shared" si="10"/>
        <v>125.78700000000002</v>
      </c>
      <c r="U21" s="56">
        <v>356.16</v>
      </c>
      <c r="V21" s="83">
        <f t="shared" si="11"/>
        <v>89.995693029800336</v>
      </c>
      <c r="W21" s="89">
        <f t="shared" si="12"/>
        <v>14754.860200000003</v>
      </c>
      <c r="X21" s="56">
        <v>930.24</v>
      </c>
      <c r="Y21" s="89">
        <f t="shared" si="13"/>
        <v>6009.2353999999996</v>
      </c>
      <c r="Z21" s="56">
        <v>311.04000000000002</v>
      </c>
      <c r="AA21" s="83">
        <f t="shared" si="14"/>
        <v>11.880636930172694</v>
      </c>
      <c r="AB21" s="89">
        <f t="shared" si="15"/>
        <v>41.877800000000001</v>
      </c>
      <c r="AC21" s="56">
        <v>114.24000000000001</v>
      </c>
      <c r="AD21" s="89">
        <f t="shared" si="16"/>
        <v>24.225899999999992</v>
      </c>
      <c r="AE21" s="56">
        <v>60.96</v>
      </c>
      <c r="AF21" s="83">
        <f t="shared" si="17"/>
        <v>0</v>
      </c>
      <c r="AG21" s="89">
        <f t="shared" si="18"/>
        <v>0.24</v>
      </c>
      <c r="AH21" s="56">
        <v>0</v>
      </c>
      <c r="AI21" s="89">
        <f t="shared" si="19"/>
        <v>2683.8323999999998</v>
      </c>
      <c r="AJ21" s="56">
        <v>0</v>
      </c>
      <c r="AK21" s="83">
        <f t="shared" si="20"/>
        <v>9.5266539270491499</v>
      </c>
      <c r="AL21" s="89">
        <f t="shared" si="21"/>
        <v>29.509199999999996</v>
      </c>
      <c r="AM21" s="56">
        <v>31.68</v>
      </c>
      <c r="AN21" s="89">
        <f t="shared" si="22"/>
        <v>35.271799999999999</v>
      </c>
      <c r="AO21" s="56">
        <v>98.88</v>
      </c>
      <c r="AP21" s="83">
        <f t="shared" si="23"/>
        <v>0.86701270014247311</v>
      </c>
      <c r="AQ21" s="89">
        <f t="shared" si="24"/>
        <v>3.2113999999999989</v>
      </c>
      <c r="AR21" s="56">
        <v>2.88</v>
      </c>
      <c r="AS21" s="89">
        <f t="shared" si="25"/>
        <v>5.0043750000000014</v>
      </c>
      <c r="AT21" s="56">
        <v>9</v>
      </c>
      <c r="AU21" s="83">
        <f t="shared" si="26"/>
        <v>6.1455373890492382</v>
      </c>
      <c r="AV21" s="89">
        <f t="shared" si="27"/>
        <v>620.33400000000029</v>
      </c>
      <c r="AW21" s="56">
        <v>59.52</v>
      </c>
      <c r="AX21" s="89">
        <f t="shared" si="28"/>
        <v>1329.5478000000003</v>
      </c>
      <c r="AY21" s="56">
        <v>30.72</v>
      </c>
      <c r="AZ21" s="83">
        <f t="shared" si="29"/>
        <v>15.064250042598024</v>
      </c>
      <c r="BA21" s="89">
        <f t="shared" si="30"/>
        <v>2395.8617999999997</v>
      </c>
      <c r="BB21" s="56">
        <v>152.64000000000001</v>
      </c>
      <c r="BC21" s="89">
        <f t="shared" si="31"/>
        <v>956.4778</v>
      </c>
      <c r="BD21" s="56">
        <v>60.480000000000004</v>
      </c>
      <c r="BE21" s="83">
        <f t="shared" si="32"/>
        <v>30.832857545000472</v>
      </c>
      <c r="BF21" s="89">
        <f t="shared" si="33"/>
        <v>1499.5991999999999</v>
      </c>
      <c r="BG21" s="56">
        <v>130.56</v>
      </c>
      <c r="BH21" s="89">
        <f t="shared" si="34"/>
        <v>14.857270000000002</v>
      </c>
      <c r="BI21" s="56">
        <v>309.64800000000002</v>
      </c>
      <c r="BJ21" s="83">
        <f t="shared" si="35"/>
        <v>44.612810776558973</v>
      </c>
      <c r="BK21" s="89">
        <f t="shared" si="36"/>
        <v>110.14320000000001</v>
      </c>
      <c r="BL21" s="56">
        <v>363.84000000000003</v>
      </c>
      <c r="BM21" s="89">
        <f t="shared" si="37"/>
        <v>73.123599999999996</v>
      </c>
      <c r="BN21" s="56">
        <v>322.56</v>
      </c>
      <c r="BO21" s="83">
        <f t="shared" si="38"/>
        <v>19.169613261991834</v>
      </c>
      <c r="BP21" s="89">
        <f t="shared" si="39"/>
        <v>93.757000000000005</v>
      </c>
      <c r="BQ21" s="56">
        <v>178.56</v>
      </c>
      <c r="BR21" s="89">
        <f t="shared" si="40"/>
        <v>55.394999999999975</v>
      </c>
      <c r="BS21" s="68">
        <v>108.48</v>
      </c>
      <c r="BT21" s="83">
        <f t="shared" si="41"/>
        <v>76.445917035995819</v>
      </c>
      <c r="BU21" s="89">
        <f t="shared" si="42"/>
        <v>7378.1850000000013</v>
      </c>
      <c r="BV21" s="56">
        <v>666.72</v>
      </c>
      <c r="BW21" s="89">
        <f t="shared" si="43"/>
        <v>3378.4496000000013</v>
      </c>
      <c r="BX21" s="56">
        <v>499.68</v>
      </c>
      <c r="BY21" s="83">
        <f t="shared" si="44"/>
        <v>142.44177836250205</v>
      </c>
      <c r="BZ21" s="89">
        <f t="shared" si="45"/>
        <v>350.83880000000005</v>
      </c>
      <c r="CA21" s="56">
        <v>1478.88</v>
      </c>
      <c r="CB21" s="89">
        <f t="shared" si="46"/>
        <v>138.42289444444441</v>
      </c>
      <c r="CC21" s="56">
        <v>472.32</v>
      </c>
      <c r="CD21" s="83">
        <f t="shared" si="47"/>
        <v>9.5295038417473741</v>
      </c>
      <c r="CE21" s="89">
        <f t="shared" si="48"/>
        <v>19.324399999999997</v>
      </c>
      <c r="CF21" s="56">
        <v>73.92</v>
      </c>
      <c r="CG21" s="89">
        <f t="shared" si="49"/>
        <v>19.052116666666663</v>
      </c>
      <c r="CH21" s="56">
        <v>72.960000000000008</v>
      </c>
    </row>
    <row r="22" spans="1:86" ht="14.1" customHeight="1" x14ac:dyDescent="0.2">
      <c r="A22" s="1">
        <v>0.58333333333333304</v>
      </c>
      <c r="B22" s="83">
        <f t="shared" si="0"/>
        <v>2.7362025111163786</v>
      </c>
      <c r="C22" s="89">
        <f t="shared" si="1"/>
        <v>42.729000000000021</v>
      </c>
      <c r="D22" s="56">
        <v>24.96</v>
      </c>
      <c r="E22" s="89">
        <f t="shared" si="1"/>
        <v>21.707599999999989</v>
      </c>
      <c r="F22" s="56">
        <v>16.32</v>
      </c>
      <c r="G22" s="83">
        <f t="shared" si="2"/>
        <v>3.8615465286928448</v>
      </c>
      <c r="H22" s="89">
        <f t="shared" si="3"/>
        <v>46.41</v>
      </c>
      <c r="I22" s="56">
        <v>29.76</v>
      </c>
      <c r="J22" s="89">
        <f t="shared" si="4"/>
        <v>31.787999999999997</v>
      </c>
      <c r="K22" s="56">
        <v>29.76</v>
      </c>
      <c r="L22" s="83">
        <f t="shared" si="5"/>
        <v>5.605470767457355</v>
      </c>
      <c r="M22" s="89">
        <f t="shared" si="6"/>
        <v>13.176600000000002</v>
      </c>
      <c r="N22" s="56">
        <v>43.2</v>
      </c>
      <c r="O22" s="89">
        <f t="shared" si="7"/>
        <v>17.180600000000002</v>
      </c>
      <c r="P22" s="56">
        <v>43.2</v>
      </c>
      <c r="Q22" s="83">
        <f t="shared" si="8"/>
        <v>85.170004457120953</v>
      </c>
      <c r="R22" s="89">
        <f t="shared" si="9"/>
        <v>306.90620000000001</v>
      </c>
      <c r="S22" s="56">
        <v>854.4</v>
      </c>
      <c r="T22" s="89">
        <f t="shared" si="10"/>
        <v>125.86260000000001</v>
      </c>
      <c r="U22" s="56">
        <v>362.88</v>
      </c>
      <c r="V22" s="83">
        <f t="shared" si="11"/>
        <v>93.134165352627363</v>
      </c>
      <c r="W22" s="89">
        <f t="shared" si="12"/>
        <v>14754.994400000003</v>
      </c>
      <c r="X22" s="56">
        <v>966.24</v>
      </c>
      <c r="Y22" s="89">
        <f t="shared" si="13"/>
        <v>6009.2785999999996</v>
      </c>
      <c r="Z22" s="56">
        <v>311.04000000000002</v>
      </c>
      <c r="AA22" s="83">
        <f t="shared" si="14"/>
        <v>11.315984522855944</v>
      </c>
      <c r="AB22" s="89">
        <f t="shared" si="15"/>
        <v>41.8996</v>
      </c>
      <c r="AC22" s="56">
        <v>104.64</v>
      </c>
      <c r="AD22" s="89">
        <f t="shared" si="16"/>
        <v>24.239499999999992</v>
      </c>
      <c r="AE22" s="56">
        <v>65.28</v>
      </c>
      <c r="AF22" s="83">
        <f t="shared" si="17"/>
        <v>0</v>
      </c>
      <c r="AG22" s="89">
        <f t="shared" si="18"/>
        <v>0.24</v>
      </c>
      <c r="AH22" s="56">
        <v>0</v>
      </c>
      <c r="AI22" s="89">
        <f t="shared" si="19"/>
        <v>2683.8323999999998</v>
      </c>
      <c r="AJ22" s="56">
        <v>0</v>
      </c>
      <c r="AK22" s="83">
        <f t="shared" si="20"/>
        <v>10.634903497293399</v>
      </c>
      <c r="AL22" s="89">
        <f t="shared" si="21"/>
        <v>29.521799999999995</v>
      </c>
      <c r="AM22" s="56">
        <v>60.480000000000004</v>
      </c>
      <c r="AN22" s="89">
        <f t="shared" si="22"/>
        <v>35.292400000000001</v>
      </c>
      <c r="AO22" s="56">
        <v>98.88</v>
      </c>
      <c r="AP22" s="83">
        <f t="shared" si="23"/>
        <v>0.86701270014247311</v>
      </c>
      <c r="AQ22" s="89">
        <f t="shared" si="24"/>
        <v>3.2119999999999989</v>
      </c>
      <c r="AR22" s="56">
        <v>2.88</v>
      </c>
      <c r="AS22" s="89">
        <f t="shared" si="25"/>
        <v>5.0062500000000014</v>
      </c>
      <c r="AT22" s="56">
        <v>9</v>
      </c>
      <c r="AU22" s="83">
        <f t="shared" si="26"/>
        <v>6.4606426233806982</v>
      </c>
      <c r="AV22" s="89">
        <f t="shared" si="27"/>
        <v>620.34720000000027</v>
      </c>
      <c r="AW22" s="56">
        <v>63.36</v>
      </c>
      <c r="AX22" s="89">
        <f t="shared" si="28"/>
        <v>1329.5542000000003</v>
      </c>
      <c r="AY22" s="56">
        <v>30.72</v>
      </c>
      <c r="AZ22" s="83">
        <f t="shared" si="29"/>
        <v>15.064250042598024</v>
      </c>
      <c r="BA22" s="89">
        <f t="shared" si="30"/>
        <v>2395.8935999999999</v>
      </c>
      <c r="BB22" s="56">
        <v>152.64000000000001</v>
      </c>
      <c r="BC22" s="89">
        <f t="shared" si="31"/>
        <v>956.49040000000002</v>
      </c>
      <c r="BD22" s="56">
        <v>60.480000000000004</v>
      </c>
      <c r="BE22" s="83">
        <f t="shared" si="32"/>
        <v>30.764843529375913</v>
      </c>
      <c r="BF22" s="89">
        <f t="shared" si="33"/>
        <v>1499.626</v>
      </c>
      <c r="BG22" s="56">
        <v>128.64000000000001</v>
      </c>
      <c r="BH22" s="89">
        <f t="shared" si="34"/>
        <v>14.921780000000002</v>
      </c>
      <c r="BI22" s="56">
        <v>309.64800000000002</v>
      </c>
      <c r="BJ22" s="83">
        <f t="shared" si="35"/>
        <v>45.367347000652053</v>
      </c>
      <c r="BK22" s="89">
        <f t="shared" si="36"/>
        <v>110.2236</v>
      </c>
      <c r="BL22" s="56">
        <v>385.92</v>
      </c>
      <c r="BM22" s="89">
        <f t="shared" si="37"/>
        <v>73.188000000000002</v>
      </c>
      <c r="BN22" s="56">
        <v>309.12</v>
      </c>
      <c r="BO22" s="83">
        <f t="shared" si="38"/>
        <v>22.492704647976357</v>
      </c>
      <c r="BP22" s="89">
        <f t="shared" si="39"/>
        <v>93.802800000000005</v>
      </c>
      <c r="BQ22" s="56">
        <v>219.84</v>
      </c>
      <c r="BR22" s="89">
        <f t="shared" si="40"/>
        <v>55.417599999999972</v>
      </c>
      <c r="BS22" s="68">
        <v>108.48</v>
      </c>
      <c r="BT22" s="83">
        <f t="shared" si="41"/>
        <v>94.045705870656818</v>
      </c>
      <c r="BU22" s="89">
        <f t="shared" si="42"/>
        <v>7378.4336000000012</v>
      </c>
      <c r="BV22" s="56">
        <v>894.96</v>
      </c>
      <c r="BW22" s="89">
        <f t="shared" si="43"/>
        <v>3378.5884000000015</v>
      </c>
      <c r="BX22" s="56">
        <v>499.68</v>
      </c>
      <c r="BY22" s="83">
        <f t="shared" si="44"/>
        <v>155.33352983243628</v>
      </c>
      <c r="BZ22" s="89">
        <f t="shared" si="45"/>
        <v>351.06460000000004</v>
      </c>
      <c r="CA22" s="56">
        <v>1625.76</v>
      </c>
      <c r="CB22" s="89">
        <f t="shared" si="46"/>
        <v>138.4884944444444</v>
      </c>
      <c r="CC22" s="56">
        <v>472.32</v>
      </c>
      <c r="CD22" s="83">
        <f t="shared" si="47"/>
        <v>9.5923921493417765</v>
      </c>
      <c r="CE22" s="89">
        <f t="shared" si="48"/>
        <v>19.339999999999996</v>
      </c>
      <c r="CF22" s="56">
        <v>74.88</v>
      </c>
      <c r="CG22" s="89">
        <f t="shared" si="49"/>
        <v>19.067316666666663</v>
      </c>
      <c r="CH22" s="56">
        <v>72.960000000000008</v>
      </c>
    </row>
    <row r="23" spans="1:86" ht="14.1" customHeight="1" x14ac:dyDescent="0.2">
      <c r="A23" s="1">
        <v>0.625</v>
      </c>
      <c r="B23" s="83">
        <f t="shared" si="0"/>
        <v>2.662917295076197</v>
      </c>
      <c r="C23" s="89">
        <f t="shared" si="1"/>
        <v>42.734000000000023</v>
      </c>
      <c r="D23" s="56">
        <v>24</v>
      </c>
      <c r="E23" s="89">
        <f t="shared" si="1"/>
        <v>21.710999999999988</v>
      </c>
      <c r="F23" s="56">
        <v>16.32</v>
      </c>
      <c r="G23" s="83">
        <f t="shared" si="2"/>
        <v>3.4878484775290204</v>
      </c>
      <c r="H23" s="89">
        <f t="shared" si="3"/>
        <v>46.415599999999998</v>
      </c>
      <c r="I23" s="56">
        <v>26.88</v>
      </c>
      <c r="J23" s="89">
        <f t="shared" si="4"/>
        <v>31.793599999999998</v>
      </c>
      <c r="K23" s="56">
        <v>26.88</v>
      </c>
      <c r="L23" s="83">
        <f t="shared" si="5"/>
        <v>5.7953327034084383</v>
      </c>
      <c r="M23" s="89">
        <f t="shared" si="6"/>
        <v>13.186200000000003</v>
      </c>
      <c r="N23" s="56">
        <v>46.08</v>
      </c>
      <c r="O23" s="89">
        <f t="shared" si="7"/>
        <v>17.189600000000002</v>
      </c>
      <c r="P23" s="56">
        <v>43.2</v>
      </c>
      <c r="Q23" s="83">
        <f t="shared" si="8"/>
        <v>86.210573639974882</v>
      </c>
      <c r="R23" s="89">
        <f t="shared" si="9"/>
        <v>307.08600000000001</v>
      </c>
      <c r="S23" s="56">
        <v>863.04</v>
      </c>
      <c r="T23" s="89">
        <f t="shared" si="10"/>
        <v>125.94000000000001</v>
      </c>
      <c r="U23" s="56">
        <v>371.52</v>
      </c>
      <c r="V23" s="83">
        <f t="shared" si="11"/>
        <v>84.75122481085549</v>
      </c>
      <c r="W23" s="89">
        <f t="shared" si="12"/>
        <v>14755.115200000004</v>
      </c>
      <c r="X23" s="56">
        <v>869.76</v>
      </c>
      <c r="Y23" s="89">
        <f t="shared" si="13"/>
        <v>6009.3217999999997</v>
      </c>
      <c r="Z23" s="56">
        <v>311.04000000000002</v>
      </c>
      <c r="AA23" s="83">
        <f t="shared" si="14"/>
        <v>11.092672011578252</v>
      </c>
      <c r="AB23" s="89">
        <f t="shared" si="15"/>
        <v>41.9208</v>
      </c>
      <c r="AC23" s="56">
        <v>101.76</v>
      </c>
      <c r="AD23" s="89">
        <f t="shared" si="16"/>
        <v>24.253099999999993</v>
      </c>
      <c r="AE23" s="56">
        <v>65.28</v>
      </c>
      <c r="AF23" s="83">
        <f t="shared" si="17"/>
        <v>0</v>
      </c>
      <c r="AG23" s="89">
        <f t="shared" si="18"/>
        <v>0.24</v>
      </c>
      <c r="AH23" s="56">
        <v>0</v>
      </c>
      <c r="AI23" s="89">
        <f t="shared" si="19"/>
        <v>2683.8323999999998</v>
      </c>
      <c r="AJ23" s="56">
        <v>0</v>
      </c>
      <c r="AK23" s="83">
        <f t="shared" si="20"/>
        <v>8.7231794968451055</v>
      </c>
      <c r="AL23" s="89">
        <f t="shared" si="21"/>
        <v>29.535399999999996</v>
      </c>
      <c r="AM23" s="56">
        <v>65.28</v>
      </c>
      <c r="AN23" s="89">
        <f t="shared" si="22"/>
        <v>35.306800000000003</v>
      </c>
      <c r="AO23" s="56">
        <v>69.12</v>
      </c>
      <c r="AP23" s="83">
        <f t="shared" si="23"/>
        <v>0.89778585772182495</v>
      </c>
      <c r="AQ23" s="89">
        <f t="shared" si="24"/>
        <v>3.2127999999999988</v>
      </c>
      <c r="AR23" s="56">
        <v>3.84</v>
      </c>
      <c r="AS23" s="89">
        <f t="shared" si="25"/>
        <v>5.0081250000000015</v>
      </c>
      <c r="AT23" s="56">
        <v>9</v>
      </c>
      <c r="AU23" s="83">
        <f t="shared" si="26"/>
        <v>6.7363615938339079</v>
      </c>
      <c r="AV23" s="89">
        <f t="shared" si="27"/>
        <v>620.36080000000027</v>
      </c>
      <c r="AW23" s="56">
        <v>65.28</v>
      </c>
      <c r="AX23" s="89">
        <f t="shared" si="28"/>
        <v>1329.5612000000003</v>
      </c>
      <c r="AY23" s="56">
        <v>33.6</v>
      </c>
      <c r="AZ23" s="83">
        <f t="shared" si="29"/>
        <v>15.114124140306144</v>
      </c>
      <c r="BA23" s="89">
        <f t="shared" si="30"/>
        <v>2395.9256</v>
      </c>
      <c r="BB23" s="56">
        <v>153.6</v>
      </c>
      <c r="BC23" s="89">
        <f t="shared" si="31"/>
        <v>956.50279999999998</v>
      </c>
      <c r="BD23" s="56">
        <v>59.52</v>
      </c>
      <c r="BE23" s="83">
        <f t="shared" si="32"/>
        <v>30.697689769005311</v>
      </c>
      <c r="BF23" s="89">
        <f t="shared" si="33"/>
        <v>1499.6523999999999</v>
      </c>
      <c r="BG23" s="56">
        <v>126.72</v>
      </c>
      <c r="BH23" s="89">
        <f t="shared" si="34"/>
        <v>14.986290000000002</v>
      </c>
      <c r="BI23" s="56">
        <v>309.64800000000002</v>
      </c>
      <c r="BJ23" s="83">
        <f t="shared" si="35"/>
        <v>42.411756312660522</v>
      </c>
      <c r="BK23" s="89">
        <f t="shared" si="36"/>
        <v>110.29520000000001</v>
      </c>
      <c r="BL23" s="56">
        <v>343.68</v>
      </c>
      <c r="BM23" s="89">
        <f t="shared" si="37"/>
        <v>73.252400000000009</v>
      </c>
      <c r="BN23" s="56">
        <v>309.12</v>
      </c>
      <c r="BO23" s="83">
        <f t="shared" si="38"/>
        <v>21.160279774894782</v>
      </c>
      <c r="BP23" s="89">
        <f t="shared" si="39"/>
        <v>93.845200000000006</v>
      </c>
      <c r="BQ23" s="56">
        <v>203.52</v>
      </c>
      <c r="BR23" s="89">
        <f t="shared" si="40"/>
        <v>55.440199999999969</v>
      </c>
      <c r="BS23" s="68">
        <v>108.48</v>
      </c>
      <c r="BT23" s="83">
        <f t="shared" si="41"/>
        <v>85.824158032210548</v>
      </c>
      <c r="BU23" s="89">
        <f t="shared" si="42"/>
        <v>7378.666400000001</v>
      </c>
      <c r="BV23" s="56">
        <v>838.08</v>
      </c>
      <c r="BW23" s="89">
        <f t="shared" si="43"/>
        <v>3378.7038000000016</v>
      </c>
      <c r="BX23" s="56">
        <v>415.44</v>
      </c>
      <c r="BY23" s="83">
        <f t="shared" si="44"/>
        <v>189.2080507506503</v>
      </c>
      <c r="BZ23" s="89">
        <f t="shared" si="45"/>
        <v>351.34340000000003</v>
      </c>
      <c r="CA23" s="56">
        <v>2007.3600000000001</v>
      </c>
      <c r="CB23" s="89">
        <f t="shared" si="46"/>
        <v>138.55409444444439</v>
      </c>
      <c r="CC23" s="56">
        <v>472.32</v>
      </c>
      <c r="CD23" s="83">
        <f t="shared" si="47"/>
        <v>10.294956812824076</v>
      </c>
      <c r="CE23" s="89">
        <f t="shared" si="48"/>
        <v>19.356599999999997</v>
      </c>
      <c r="CF23" s="56">
        <v>79.680000000000007</v>
      </c>
      <c r="CG23" s="89">
        <f t="shared" si="49"/>
        <v>19.083774999999996</v>
      </c>
      <c r="CH23" s="56">
        <v>79</v>
      </c>
    </row>
    <row r="24" spans="1:86" ht="14.1" customHeight="1" x14ac:dyDescent="0.2">
      <c r="A24" s="1">
        <v>0.66666666666666696</v>
      </c>
      <c r="B24" s="83">
        <f t="shared" si="0"/>
        <v>2.662917295076197</v>
      </c>
      <c r="C24" s="89">
        <f t="shared" si="1"/>
        <v>42.739000000000026</v>
      </c>
      <c r="D24" s="56">
        <v>24</v>
      </c>
      <c r="E24" s="89">
        <f t="shared" si="1"/>
        <v>21.714399999999987</v>
      </c>
      <c r="F24" s="56">
        <v>16.32</v>
      </c>
      <c r="G24" s="83">
        <f t="shared" si="2"/>
        <v>3.9861125457474524</v>
      </c>
      <c r="H24" s="89">
        <f t="shared" si="3"/>
        <v>46.421999999999997</v>
      </c>
      <c r="I24" s="56">
        <v>30.72</v>
      </c>
      <c r="J24" s="89">
        <f t="shared" si="4"/>
        <v>31.799999999999997</v>
      </c>
      <c r="K24" s="56">
        <v>30.72</v>
      </c>
      <c r="L24" s="83">
        <f t="shared" si="5"/>
        <v>5.1878418752994344</v>
      </c>
      <c r="M24" s="89">
        <f t="shared" si="6"/>
        <v>13.193800000000003</v>
      </c>
      <c r="N24" s="56">
        <v>36.480000000000004</v>
      </c>
      <c r="O24" s="89">
        <f t="shared" si="7"/>
        <v>17.198600000000003</v>
      </c>
      <c r="P24" s="56">
        <v>43.2</v>
      </c>
      <c r="Q24" s="83">
        <f t="shared" si="8"/>
        <v>83.747883451846334</v>
      </c>
      <c r="R24" s="89">
        <f t="shared" si="9"/>
        <v>307.26320000000004</v>
      </c>
      <c r="S24" s="56">
        <v>850.56000000000006</v>
      </c>
      <c r="T24" s="89">
        <f t="shared" si="10"/>
        <v>126.00900000000001</v>
      </c>
      <c r="U24" s="58">
        <v>331.2</v>
      </c>
      <c r="V24" s="83">
        <f t="shared" si="11"/>
        <v>82.39184003270293</v>
      </c>
      <c r="W24" s="89">
        <f t="shared" si="12"/>
        <v>14755.232200000004</v>
      </c>
      <c r="X24" s="56">
        <v>842.4</v>
      </c>
      <c r="Y24" s="89">
        <f t="shared" si="13"/>
        <v>6009.3649999999998</v>
      </c>
      <c r="Z24" s="56">
        <v>311.04000000000002</v>
      </c>
      <c r="AA24" s="83">
        <f t="shared" si="14"/>
        <v>9.795673895571726</v>
      </c>
      <c r="AB24" s="89">
        <f t="shared" si="15"/>
        <v>41.938400000000001</v>
      </c>
      <c r="AC24" s="56">
        <v>84.48</v>
      </c>
      <c r="AD24" s="89">
        <f t="shared" si="16"/>
        <v>24.266699999999993</v>
      </c>
      <c r="AE24" s="56">
        <v>65.28</v>
      </c>
      <c r="AF24" s="83">
        <f t="shared" si="17"/>
        <v>0</v>
      </c>
      <c r="AG24" s="89">
        <f t="shared" si="18"/>
        <v>0.24</v>
      </c>
      <c r="AH24" s="56">
        <v>0</v>
      </c>
      <c r="AI24" s="89">
        <f t="shared" si="19"/>
        <v>2683.8323999999998</v>
      </c>
      <c r="AJ24" s="56">
        <v>0</v>
      </c>
      <c r="AK24" s="83">
        <f t="shared" si="20"/>
        <v>9.505048274034829</v>
      </c>
      <c r="AL24" s="89">
        <f t="shared" si="21"/>
        <v>29.542999999999996</v>
      </c>
      <c r="AM24" s="56">
        <v>36.480000000000004</v>
      </c>
      <c r="AN24" s="89">
        <f t="shared" si="22"/>
        <v>35.327000000000005</v>
      </c>
      <c r="AO24" s="56">
        <v>96.960000000000008</v>
      </c>
      <c r="AP24" s="83">
        <f t="shared" si="23"/>
        <v>0.86701270014247311</v>
      </c>
      <c r="AQ24" s="89">
        <f t="shared" si="24"/>
        <v>3.2133999999999987</v>
      </c>
      <c r="AR24" s="56">
        <v>2.88</v>
      </c>
      <c r="AS24" s="89">
        <f t="shared" si="25"/>
        <v>5.0100000000000016</v>
      </c>
      <c r="AT24" s="56">
        <v>9</v>
      </c>
      <c r="AU24" s="83">
        <f t="shared" si="26"/>
        <v>6.6645729481625358</v>
      </c>
      <c r="AV24" s="89">
        <f t="shared" si="27"/>
        <v>620.37400000000025</v>
      </c>
      <c r="AW24" s="56">
        <v>63.36</v>
      </c>
      <c r="AX24" s="89">
        <f t="shared" si="28"/>
        <v>1329.5686000000003</v>
      </c>
      <c r="AY24" s="56">
        <v>35.520000000000003</v>
      </c>
      <c r="AZ24" s="83">
        <f t="shared" si="29"/>
        <v>14.94999800268358</v>
      </c>
      <c r="BA24" s="89">
        <f t="shared" si="30"/>
        <v>2395.9571999999998</v>
      </c>
      <c r="BB24" s="56">
        <v>151.68</v>
      </c>
      <c r="BC24" s="89">
        <f t="shared" si="31"/>
        <v>956.51519999999994</v>
      </c>
      <c r="BD24" s="56">
        <v>59.52</v>
      </c>
      <c r="BE24" s="83">
        <f t="shared" si="32"/>
        <v>30.664437253544303</v>
      </c>
      <c r="BF24" s="89">
        <f t="shared" si="33"/>
        <v>1499.6786</v>
      </c>
      <c r="BG24" s="56">
        <v>125.76</v>
      </c>
      <c r="BH24" s="89">
        <f t="shared" si="34"/>
        <v>15.050800000000002</v>
      </c>
      <c r="BI24" s="56">
        <v>309.64800000000002</v>
      </c>
      <c r="BJ24" s="83">
        <f t="shared" si="35"/>
        <v>51.772205273755667</v>
      </c>
      <c r="BK24" s="89">
        <f t="shared" si="36"/>
        <v>110.38420000000001</v>
      </c>
      <c r="BL24" s="56">
        <v>427.2</v>
      </c>
      <c r="BM24" s="89">
        <f t="shared" si="37"/>
        <v>73.329200000000014</v>
      </c>
      <c r="BN24" s="56">
        <v>368.64</v>
      </c>
      <c r="BO24" s="83">
        <f t="shared" si="38"/>
        <v>20.850022023099836</v>
      </c>
      <c r="BP24" s="89">
        <f t="shared" si="39"/>
        <v>93.886800000000008</v>
      </c>
      <c r="BQ24" s="56">
        <v>199.68</v>
      </c>
      <c r="BR24" s="89">
        <f t="shared" si="40"/>
        <v>55.462799999999966</v>
      </c>
      <c r="BS24" s="68">
        <v>108.48</v>
      </c>
      <c r="BT24" s="83">
        <f t="shared" si="41"/>
        <v>66.995375386869483</v>
      </c>
      <c r="BU24" s="89">
        <f t="shared" si="42"/>
        <v>7378.8332000000009</v>
      </c>
      <c r="BV24" s="56">
        <v>600.48</v>
      </c>
      <c r="BW24" s="89">
        <f t="shared" si="43"/>
        <v>3378.8192000000017</v>
      </c>
      <c r="BX24" s="56">
        <v>415.44</v>
      </c>
      <c r="BY24" s="83">
        <f t="shared" si="44"/>
        <v>181.62883444468949</v>
      </c>
      <c r="BZ24" s="89">
        <f t="shared" si="45"/>
        <v>351.61040000000003</v>
      </c>
      <c r="CA24" s="56">
        <v>1922.4</v>
      </c>
      <c r="CB24" s="89">
        <f t="shared" si="46"/>
        <v>138.61969444444438</v>
      </c>
      <c r="CC24" s="56">
        <v>472.32</v>
      </c>
      <c r="CD24" s="83">
        <f t="shared" si="47"/>
        <v>10.676738695032993</v>
      </c>
      <c r="CE24" s="89">
        <f t="shared" si="48"/>
        <v>19.374399999999998</v>
      </c>
      <c r="CF24" s="56">
        <v>85.44</v>
      </c>
      <c r="CG24" s="89">
        <f t="shared" si="49"/>
        <v>19.100233333333328</v>
      </c>
      <c r="CH24" s="56">
        <v>79</v>
      </c>
    </row>
    <row r="25" spans="1:86" ht="14.1" customHeight="1" x14ac:dyDescent="0.2">
      <c r="A25" s="1">
        <v>0.70833333333333304</v>
      </c>
      <c r="B25" s="83">
        <f t="shared" si="0"/>
        <v>2.8103374416372264</v>
      </c>
      <c r="C25" s="89">
        <f t="shared" si="1"/>
        <v>42.744400000000027</v>
      </c>
      <c r="D25" s="56">
        <v>25.92</v>
      </c>
      <c r="E25" s="89">
        <f t="shared" si="1"/>
        <v>21.717799999999986</v>
      </c>
      <c r="F25" s="56">
        <v>16.32</v>
      </c>
      <c r="G25" s="83">
        <f t="shared" si="2"/>
        <v>3.9861125457474524</v>
      </c>
      <c r="H25" s="89">
        <f t="shared" si="3"/>
        <v>46.428399999999996</v>
      </c>
      <c r="I25" s="56">
        <v>30.72</v>
      </c>
      <c r="J25" s="89">
        <f t="shared" si="4"/>
        <v>31.806399999999996</v>
      </c>
      <c r="K25" s="56">
        <v>30.72</v>
      </c>
      <c r="L25" s="83">
        <f t="shared" si="5"/>
        <v>5.0214166808660083</v>
      </c>
      <c r="M25" s="89">
        <f t="shared" si="6"/>
        <v>13.200800000000003</v>
      </c>
      <c r="N25" s="56">
        <v>33.6</v>
      </c>
      <c r="O25" s="89">
        <f t="shared" si="7"/>
        <v>17.207600000000003</v>
      </c>
      <c r="P25" s="56">
        <v>43.2</v>
      </c>
      <c r="Q25" s="83">
        <f t="shared" si="8"/>
        <v>82.763830921223274</v>
      </c>
      <c r="R25" s="89">
        <f t="shared" si="9"/>
        <v>307.43800000000005</v>
      </c>
      <c r="S25" s="56">
        <v>839.04</v>
      </c>
      <c r="T25" s="89">
        <f t="shared" si="10"/>
        <v>126.07800000000002</v>
      </c>
      <c r="U25" s="58">
        <v>331.2</v>
      </c>
      <c r="V25" s="83">
        <f t="shared" si="11"/>
        <v>77.332926990968261</v>
      </c>
      <c r="W25" s="89">
        <f t="shared" si="12"/>
        <v>14755.341000000004</v>
      </c>
      <c r="X25" s="56">
        <v>783.36</v>
      </c>
      <c r="Y25" s="89">
        <f t="shared" si="13"/>
        <v>6009.4081999999999</v>
      </c>
      <c r="Z25" s="56">
        <v>311.04000000000002</v>
      </c>
      <c r="AA25" s="83">
        <f t="shared" si="14"/>
        <v>10.944810044465514</v>
      </c>
      <c r="AB25" s="89">
        <f t="shared" si="15"/>
        <v>41.959200000000003</v>
      </c>
      <c r="AC25" s="56">
        <v>99.84</v>
      </c>
      <c r="AD25" s="89">
        <f t="shared" si="16"/>
        <v>24.280299999999993</v>
      </c>
      <c r="AE25" s="56">
        <v>65.28</v>
      </c>
      <c r="AF25" s="83">
        <f t="shared" si="17"/>
        <v>0</v>
      </c>
      <c r="AG25" s="89">
        <f t="shared" si="18"/>
        <v>0.24</v>
      </c>
      <c r="AH25" s="56">
        <v>0</v>
      </c>
      <c r="AI25" s="89">
        <f t="shared" si="19"/>
        <v>2683.8323999999998</v>
      </c>
      <c r="AJ25" s="56">
        <v>0</v>
      </c>
      <c r="AK25" s="83">
        <f t="shared" si="20"/>
        <v>10.438676823120407</v>
      </c>
      <c r="AL25" s="89">
        <f t="shared" si="21"/>
        <v>29.555399999999995</v>
      </c>
      <c r="AM25" s="56">
        <v>59.52</v>
      </c>
      <c r="AN25" s="89">
        <f t="shared" si="22"/>
        <v>35.347200000000008</v>
      </c>
      <c r="AO25" s="56">
        <v>96.960000000000008</v>
      </c>
      <c r="AP25" s="83">
        <f t="shared" si="23"/>
        <v>0.86701270014247311</v>
      </c>
      <c r="AQ25" s="89">
        <f t="shared" si="24"/>
        <v>3.2139999999999986</v>
      </c>
      <c r="AR25" s="56">
        <v>2.88</v>
      </c>
      <c r="AS25" s="89">
        <f t="shared" si="25"/>
        <v>5.0118750000000016</v>
      </c>
      <c r="AT25" s="56">
        <v>9</v>
      </c>
      <c r="AU25" s="83">
        <f t="shared" si="26"/>
        <v>6.7845610478706853</v>
      </c>
      <c r="AV25" s="89">
        <f t="shared" si="27"/>
        <v>620.3874000000003</v>
      </c>
      <c r="AW25" s="56">
        <v>64.320000000000007</v>
      </c>
      <c r="AX25" s="89">
        <f t="shared" si="28"/>
        <v>1329.5762000000002</v>
      </c>
      <c r="AY25" s="56">
        <v>36.480000000000004</v>
      </c>
      <c r="AZ25" s="83">
        <f t="shared" si="29"/>
        <v>14.704331100130551</v>
      </c>
      <c r="BA25" s="89">
        <f t="shared" si="30"/>
        <v>2395.9881999999998</v>
      </c>
      <c r="BB25" s="56">
        <v>148.80000000000001</v>
      </c>
      <c r="BC25" s="89">
        <f t="shared" si="31"/>
        <v>956.52759999999989</v>
      </c>
      <c r="BD25" s="56">
        <v>59.52</v>
      </c>
      <c r="BE25" s="83">
        <f t="shared" si="32"/>
        <v>30.697689769005311</v>
      </c>
      <c r="BF25" s="89">
        <f t="shared" si="33"/>
        <v>1499.7049999999999</v>
      </c>
      <c r="BG25" s="56">
        <v>126.72</v>
      </c>
      <c r="BH25" s="89">
        <f t="shared" si="34"/>
        <v>15.115310000000003</v>
      </c>
      <c r="BI25" s="56">
        <v>309.64800000000002</v>
      </c>
      <c r="BJ25" s="83">
        <f t="shared" si="35"/>
        <v>61.872644125204431</v>
      </c>
      <c r="BK25" s="89">
        <f t="shared" si="36"/>
        <v>110.49560000000001</v>
      </c>
      <c r="BL25" s="56">
        <v>534.72</v>
      </c>
      <c r="BM25" s="89">
        <f t="shared" si="37"/>
        <v>73.414800000000014</v>
      </c>
      <c r="BN25" s="56">
        <v>410.88</v>
      </c>
      <c r="BO25" s="83">
        <f t="shared" si="38"/>
        <v>22.413750202072144</v>
      </c>
      <c r="BP25" s="89">
        <f t="shared" si="39"/>
        <v>93.932400000000001</v>
      </c>
      <c r="BQ25" s="56">
        <v>218.88</v>
      </c>
      <c r="BR25" s="89">
        <f t="shared" si="40"/>
        <v>55.485399999999963</v>
      </c>
      <c r="BS25" s="68">
        <v>108.48</v>
      </c>
      <c r="BT25" s="83">
        <f t="shared" si="41"/>
        <v>62.198031567932311</v>
      </c>
      <c r="BU25" s="89">
        <f t="shared" si="42"/>
        <v>7378.9820000000009</v>
      </c>
      <c r="BV25" s="56">
        <v>535.68000000000006</v>
      </c>
      <c r="BW25" s="89">
        <f t="shared" si="43"/>
        <v>3378.9346000000019</v>
      </c>
      <c r="BX25" s="56">
        <v>415.44</v>
      </c>
      <c r="BY25" s="83">
        <f t="shared" si="44"/>
        <v>177.67171136331058</v>
      </c>
      <c r="BZ25" s="89">
        <f t="shared" si="45"/>
        <v>351.86680000000001</v>
      </c>
      <c r="CA25" s="56">
        <v>1846.08</v>
      </c>
      <c r="CB25" s="89">
        <f t="shared" si="46"/>
        <v>138.70089444444437</v>
      </c>
      <c r="CC25" s="56">
        <v>584.64</v>
      </c>
      <c r="CD25" s="83">
        <f t="shared" si="47"/>
        <v>9.40284432514553</v>
      </c>
      <c r="CE25" s="89">
        <f t="shared" si="48"/>
        <v>19.387999999999998</v>
      </c>
      <c r="CF25" s="56">
        <v>65.28</v>
      </c>
      <c r="CG25" s="89">
        <f t="shared" si="49"/>
        <v>19.116691666666661</v>
      </c>
      <c r="CH25" s="56">
        <v>79</v>
      </c>
    </row>
    <row r="26" spans="1:86" s="30" customFormat="1" ht="14.1" customHeight="1" x14ac:dyDescent="0.2">
      <c r="A26" s="11">
        <v>0.75</v>
      </c>
      <c r="B26" s="83">
        <f t="shared" si="0"/>
        <v>2.5905539082592224</v>
      </c>
      <c r="C26" s="89">
        <f t="shared" si="1"/>
        <v>42.74920000000003</v>
      </c>
      <c r="D26" s="56">
        <v>23.04</v>
      </c>
      <c r="E26" s="89">
        <f t="shared" si="1"/>
        <v>21.721199999999985</v>
      </c>
      <c r="F26" s="56">
        <v>16.32</v>
      </c>
      <c r="G26" s="83">
        <f t="shared" si="2"/>
        <v>3.238716443419805</v>
      </c>
      <c r="H26" s="89">
        <f t="shared" si="3"/>
        <v>46.433599999999998</v>
      </c>
      <c r="I26" s="56">
        <v>24.96</v>
      </c>
      <c r="J26" s="89">
        <f t="shared" si="4"/>
        <v>31.811599999999995</v>
      </c>
      <c r="K26" s="56">
        <v>24.96</v>
      </c>
      <c r="L26" s="83">
        <f t="shared" si="5"/>
        <v>4.4921552436003314</v>
      </c>
      <c r="M26" s="89">
        <f t="shared" si="6"/>
        <v>13.205600000000002</v>
      </c>
      <c r="N26" s="56">
        <v>23.04</v>
      </c>
      <c r="O26" s="89">
        <f t="shared" si="7"/>
        <v>17.216600000000003</v>
      </c>
      <c r="P26" s="56">
        <v>43.2</v>
      </c>
      <c r="Q26" s="83">
        <f t="shared" si="8"/>
        <v>80.067272338772227</v>
      </c>
      <c r="R26" s="89">
        <f t="shared" si="9"/>
        <v>307.60620000000006</v>
      </c>
      <c r="S26" s="56">
        <v>807.36</v>
      </c>
      <c r="T26" s="89">
        <f t="shared" si="10"/>
        <v>126.14700000000002</v>
      </c>
      <c r="U26" s="58">
        <v>331.2</v>
      </c>
      <c r="V26" s="83">
        <f t="shared" si="11"/>
        <v>64.87954063290961</v>
      </c>
      <c r="W26" s="89">
        <f t="shared" si="12"/>
        <v>14755.429200000004</v>
      </c>
      <c r="X26" s="56">
        <v>635.04</v>
      </c>
      <c r="Y26" s="89">
        <f t="shared" si="13"/>
        <v>6009.4513999999999</v>
      </c>
      <c r="Z26" s="56">
        <v>311.04000000000002</v>
      </c>
      <c r="AA26" s="83">
        <f t="shared" si="14"/>
        <v>11.691965696525049</v>
      </c>
      <c r="AB26" s="89">
        <f t="shared" si="15"/>
        <v>41.981999999999999</v>
      </c>
      <c r="AC26" s="56">
        <v>109.44</v>
      </c>
      <c r="AD26" s="89">
        <f t="shared" si="16"/>
        <v>24.293899999999994</v>
      </c>
      <c r="AE26" s="56">
        <v>65.28</v>
      </c>
      <c r="AF26" s="83">
        <f t="shared" si="17"/>
        <v>0</v>
      </c>
      <c r="AG26" s="89">
        <f t="shared" si="18"/>
        <v>0.24</v>
      </c>
      <c r="AH26" s="58">
        <v>0</v>
      </c>
      <c r="AI26" s="89">
        <f t="shared" si="19"/>
        <v>2683.8323999999998</v>
      </c>
      <c r="AJ26" s="58">
        <v>0</v>
      </c>
      <c r="AK26" s="83">
        <f t="shared" si="20"/>
        <v>11.420061354640557</v>
      </c>
      <c r="AL26" s="89">
        <f t="shared" si="21"/>
        <v>29.563599999999994</v>
      </c>
      <c r="AM26" s="56">
        <v>39.36</v>
      </c>
      <c r="AN26" s="89">
        <f t="shared" si="22"/>
        <v>35.371800000000007</v>
      </c>
      <c r="AO26" s="56">
        <v>118.08</v>
      </c>
      <c r="AP26" s="83">
        <f t="shared" si="23"/>
        <v>0.86701270014247311</v>
      </c>
      <c r="AQ26" s="89">
        <f t="shared" si="24"/>
        <v>3.2145999999999986</v>
      </c>
      <c r="AR26" s="56">
        <v>2.88</v>
      </c>
      <c r="AS26" s="89">
        <f t="shared" si="25"/>
        <v>5.0137500000000017</v>
      </c>
      <c r="AT26" s="56">
        <v>9</v>
      </c>
      <c r="AU26" s="83">
        <f t="shared" si="26"/>
        <v>4.7897212879528848</v>
      </c>
      <c r="AV26" s="89">
        <f t="shared" si="27"/>
        <v>620.39660000000026</v>
      </c>
      <c r="AW26" s="56">
        <v>44.160000000000004</v>
      </c>
      <c r="AX26" s="89">
        <f t="shared" si="28"/>
        <v>1329.5820000000001</v>
      </c>
      <c r="AY26" s="58">
        <v>27.84</v>
      </c>
      <c r="AZ26" s="83">
        <f t="shared" si="29"/>
        <v>14.622586094628314</v>
      </c>
      <c r="BA26" s="89">
        <f t="shared" si="30"/>
        <v>2396.0189999999998</v>
      </c>
      <c r="BB26" s="56">
        <v>147.84</v>
      </c>
      <c r="BC26" s="89">
        <f t="shared" si="31"/>
        <v>956.53999999999985</v>
      </c>
      <c r="BD26" s="56">
        <v>59.52</v>
      </c>
      <c r="BE26" s="83">
        <f t="shared" si="32"/>
        <v>30.731158763122416</v>
      </c>
      <c r="BF26" s="89">
        <f t="shared" si="33"/>
        <v>1499.7315999999998</v>
      </c>
      <c r="BG26" s="56">
        <v>127.68</v>
      </c>
      <c r="BH26" s="89">
        <f t="shared" si="34"/>
        <v>15.179820000000003</v>
      </c>
      <c r="BI26" s="56">
        <v>309.64800000000002</v>
      </c>
      <c r="BJ26" s="83">
        <f t="shared" si="35"/>
        <v>60.154230999841289</v>
      </c>
      <c r="BK26" s="89">
        <f t="shared" si="36"/>
        <v>110.6144</v>
      </c>
      <c r="BL26" s="56">
        <v>570.24</v>
      </c>
      <c r="BM26" s="89">
        <f t="shared" si="37"/>
        <v>73.48220000000002</v>
      </c>
      <c r="BN26" s="58">
        <v>323.52</v>
      </c>
      <c r="BO26" s="83">
        <f t="shared" si="38"/>
        <v>19.094389912645383</v>
      </c>
      <c r="BP26" s="89">
        <f t="shared" si="39"/>
        <v>93.969400000000007</v>
      </c>
      <c r="BQ26" s="56">
        <v>177.6</v>
      </c>
      <c r="BR26" s="89">
        <f t="shared" si="40"/>
        <v>55.50799999999996</v>
      </c>
      <c r="BS26" s="68">
        <v>108.48</v>
      </c>
      <c r="BT26" s="83">
        <f t="shared" si="41"/>
        <v>53.48718581488653</v>
      </c>
      <c r="BU26" s="89">
        <f t="shared" si="42"/>
        <v>7379.0956000000006</v>
      </c>
      <c r="BV26" s="56">
        <v>408.96000000000004</v>
      </c>
      <c r="BW26" s="89">
        <f t="shared" si="43"/>
        <v>3379.050000000002</v>
      </c>
      <c r="BX26" s="56">
        <v>415.44</v>
      </c>
      <c r="BY26" s="83">
        <f t="shared" si="44"/>
        <v>159.52508443841771</v>
      </c>
      <c r="BZ26" s="89">
        <f t="shared" si="45"/>
        <v>352.0992</v>
      </c>
      <c r="CA26" s="56">
        <v>1673.28</v>
      </c>
      <c r="CB26" s="89">
        <f t="shared" si="46"/>
        <v>138.76649444444436</v>
      </c>
      <c r="CC26" s="56">
        <v>472.32</v>
      </c>
      <c r="CD26" s="83">
        <f t="shared" si="47"/>
        <v>9.2367689820766952</v>
      </c>
      <c r="CE26" s="89">
        <f t="shared" si="48"/>
        <v>19.401</v>
      </c>
      <c r="CF26" s="56">
        <v>62.4</v>
      </c>
      <c r="CG26" s="89">
        <f t="shared" si="49"/>
        <v>19.133149999999993</v>
      </c>
      <c r="CH26" s="56">
        <v>79</v>
      </c>
    </row>
    <row r="27" spans="1:86" ht="14.1" customHeight="1" x14ac:dyDescent="0.2">
      <c r="A27" s="1">
        <v>0.79166666666666696</v>
      </c>
      <c r="B27" s="83">
        <f t="shared" si="0"/>
        <v>2.662917295076197</v>
      </c>
      <c r="C27" s="89">
        <f t="shared" si="1"/>
        <v>42.754200000000033</v>
      </c>
      <c r="D27" s="56">
        <v>24</v>
      </c>
      <c r="E27" s="89">
        <f t="shared" si="1"/>
        <v>21.724599999999985</v>
      </c>
      <c r="F27" s="56">
        <v>16.32</v>
      </c>
      <c r="G27" s="83">
        <f t="shared" si="2"/>
        <v>3.9861125457474524</v>
      </c>
      <c r="H27" s="89">
        <f t="shared" si="3"/>
        <v>46.44</v>
      </c>
      <c r="I27" s="56">
        <v>30.72</v>
      </c>
      <c r="J27" s="89">
        <f t="shared" si="4"/>
        <v>31.817999999999994</v>
      </c>
      <c r="K27" s="56">
        <v>30.72</v>
      </c>
      <c r="L27" s="83">
        <f t="shared" si="5"/>
        <v>4.3375096291972932</v>
      </c>
      <c r="M27" s="89">
        <f t="shared" si="6"/>
        <v>13.209600000000002</v>
      </c>
      <c r="N27" s="56">
        <v>19.2</v>
      </c>
      <c r="O27" s="89">
        <f t="shared" si="7"/>
        <v>17.225600000000004</v>
      </c>
      <c r="P27" s="56">
        <v>43.2</v>
      </c>
      <c r="Q27" s="83">
        <f t="shared" si="8"/>
        <v>80.213551363202015</v>
      </c>
      <c r="R27" s="89">
        <f t="shared" si="9"/>
        <v>307.77580000000006</v>
      </c>
      <c r="S27" s="56">
        <v>814.08</v>
      </c>
      <c r="T27" s="89">
        <f t="shared" si="10"/>
        <v>126.21340000000002</v>
      </c>
      <c r="U27" s="56">
        <v>318.72000000000003</v>
      </c>
      <c r="V27" s="83">
        <f t="shared" si="11"/>
        <v>59.945786034140212</v>
      </c>
      <c r="W27" s="89">
        <f t="shared" si="12"/>
        <v>14755.509000000004</v>
      </c>
      <c r="X27" s="56">
        <v>574.56000000000006</v>
      </c>
      <c r="Y27" s="89">
        <f t="shared" si="13"/>
        <v>6009.4946</v>
      </c>
      <c r="Z27" s="56">
        <v>311.04000000000002</v>
      </c>
      <c r="AA27" s="83">
        <f t="shared" si="14"/>
        <v>10.36221563303689</v>
      </c>
      <c r="AB27" s="89">
        <f t="shared" si="15"/>
        <v>42.001199999999997</v>
      </c>
      <c r="AC27" s="56">
        <v>92.16</v>
      </c>
      <c r="AD27" s="89">
        <f t="shared" si="16"/>
        <v>24.307499999999994</v>
      </c>
      <c r="AE27" s="56">
        <v>65.28</v>
      </c>
      <c r="AF27" s="83">
        <f t="shared" si="17"/>
        <v>0</v>
      </c>
      <c r="AG27" s="89">
        <f t="shared" si="18"/>
        <v>0.24</v>
      </c>
      <c r="AH27" s="56">
        <v>0</v>
      </c>
      <c r="AI27" s="89">
        <f t="shared" si="19"/>
        <v>2683.8323999999998</v>
      </c>
      <c r="AJ27" s="56">
        <v>0</v>
      </c>
      <c r="AK27" s="83">
        <f t="shared" si="20"/>
        <v>4.0641751042322989</v>
      </c>
      <c r="AL27" s="89">
        <f t="shared" si="21"/>
        <v>29.568199999999994</v>
      </c>
      <c r="AM27" s="56">
        <v>22.080000000000002</v>
      </c>
      <c r="AN27" s="89">
        <f t="shared" si="22"/>
        <v>35.37980000000001</v>
      </c>
      <c r="AO27" s="56">
        <v>38.4</v>
      </c>
      <c r="AP27" s="83">
        <f t="shared" si="23"/>
        <v>0.84434548065126758</v>
      </c>
      <c r="AQ27" s="89">
        <f t="shared" si="24"/>
        <v>3.2149999999999985</v>
      </c>
      <c r="AR27" s="56">
        <v>1.92</v>
      </c>
      <c r="AS27" s="89">
        <f t="shared" si="25"/>
        <v>5.0156250000000018</v>
      </c>
      <c r="AT27" s="56">
        <v>9</v>
      </c>
      <c r="AU27" s="83">
        <f t="shared" si="26"/>
        <v>3.8845828036245433</v>
      </c>
      <c r="AV27" s="89">
        <f t="shared" si="27"/>
        <v>620.40400000000022</v>
      </c>
      <c r="AW27" s="56">
        <v>35.520000000000003</v>
      </c>
      <c r="AX27" s="89">
        <f t="shared" si="28"/>
        <v>1329.5868</v>
      </c>
      <c r="AY27" s="56">
        <v>23.04</v>
      </c>
      <c r="AZ27" s="83">
        <f t="shared" si="29"/>
        <v>14.704331100130551</v>
      </c>
      <c r="BA27" s="89">
        <f t="shared" si="30"/>
        <v>2396.0499999999997</v>
      </c>
      <c r="BB27" s="56">
        <v>148.80000000000001</v>
      </c>
      <c r="BC27" s="89">
        <f t="shared" si="31"/>
        <v>956.55239999999981</v>
      </c>
      <c r="BD27" s="56">
        <v>59.52</v>
      </c>
      <c r="BE27" s="83">
        <f t="shared" si="32"/>
        <v>18.270059970222007</v>
      </c>
      <c r="BF27" s="89">
        <f t="shared" si="33"/>
        <v>1499.7579999999998</v>
      </c>
      <c r="BG27" s="56">
        <v>126.72</v>
      </c>
      <c r="BH27" s="89">
        <f t="shared" si="34"/>
        <v>15.211820000000003</v>
      </c>
      <c r="BI27" s="56">
        <v>153.6</v>
      </c>
      <c r="BJ27" s="83">
        <f t="shared" si="35"/>
        <v>60.814757384626112</v>
      </c>
      <c r="BK27" s="89">
        <f t="shared" si="36"/>
        <v>110.724</v>
      </c>
      <c r="BL27" s="56">
        <v>526.08000000000004</v>
      </c>
      <c r="BM27" s="89">
        <f t="shared" si="37"/>
        <v>73.566200000000023</v>
      </c>
      <c r="BN27" s="56">
        <v>403.2</v>
      </c>
      <c r="BO27" s="83">
        <f t="shared" si="38"/>
        <v>20.927461594083962</v>
      </c>
      <c r="BP27" s="89">
        <f t="shared" si="39"/>
        <v>94.011200000000002</v>
      </c>
      <c r="BQ27" s="56">
        <v>200.64000000000001</v>
      </c>
      <c r="BR27" s="89">
        <f t="shared" si="40"/>
        <v>55.530599999999957</v>
      </c>
      <c r="BS27" s="68">
        <v>108.48</v>
      </c>
      <c r="BT27" s="83">
        <f t="shared" si="41"/>
        <v>53.25598775447537</v>
      </c>
      <c r="BU27" s="89">
        <f t="shared" si="42"/>
        <v>7379.2082000000009</v>
      </c>
      <c r="BV27" s="56">
        <v>405.36</v>
      </c>
      <c r="BW27" s="89">
        <f t="shared" si="43"/>
        <v>3379.1654000000021</v>
      </c>
      <c r="BX27" s="56">
        <v>415.44</v>
      </c>
      <c r="BY27" s="83">
        <f t="shared" si="44"/>
        <v>120.00545041755846</v>
      </c>
      <c r="BZ27" s="89">
        <f t="shared" si="45"/>
        <v>352.26859999999999</v>
      </c>
      <c r="CA27" s="56">
        <v>1219.68</v>
      </c>
      <c r="CB27" s="89">
        <f t="shared" si="46"/>
        <v>138.83209444444435</v>
      </c>
      <c r="CC27" s="56">
        <v>472.32</v>
      </c>
      <c r="CD27" s="83">
        <f t="shared" si="47"/>
        <v>8.6951184418112497</v>
      </c>
      <c r="CE27" s="89">
        <f t="shared" si="48"/>
        <v>19.413599999999999</v>
      </c>
      <c r="CF27" s="56">
        <v>60.480000000000004</v>
      </c>
      <c r="CG27" s="89">
        <f t="shared" si="49"/>
        <v>19.148349999999994</v>
      </c>
      <c r="CH27" s="56">
        <v>72.960000000000008</v>
      </c>
    </row>
    <row r="28" spans="1:86" ht="14.1" customHeight="1" x14ac:dyDescent="0.2">
      <c r="A28" s="1">
        <v>0.83333333333333304</v>
      </c>
      <c r="B28" s="83">
        <f t="shared" si="0"/>
        <v>2.662917295076197</v>
      </c>
      <c r="C28" s="89">
        <f t="shared" si="1"/>
        <v>42.759200000000035</v>
      </c>
      <c r="D28" s="56">
        <v>24</v>
      </c>
      <c r="E28" s="89">
        <f t="shared" si="1"/>
        <v>21.727999999999984</v>
      </c>
      <c r="F28" s="56">
        <v>16.32</v>
      </c>
      <c r="G28" s="83">
        <f t="shared" si="2"/>
        <v>4.6089426310204917</v>
      </c>
      <c r="H28" s="89">
        <f t="shared" si="3"/>
        <v>46.447399999999995</v>
      </c>
      <c r="I28" s="56">
        <v>35.520000000000003</v>
      </c>
      <c r="J28" s="89">
        <f t="shared" si="4"/>
        <v>31.825399999999995</v>
      </c>
      <c r="K28" s="56">
        <v>35.520000000000003</v>
      </c>
      <c r="L28" s="83">
        <f t="shared" si="5"/>
        <v>4.1780712273075205</v>
      </c>
      <c r="M28" s="89">
        <f t="shared" si="6"/>
        <v>13.212600000000002</v>
      </c>
      <c r="N28" s="56">
        <v>14.4</v>
      </c>
      <c r="O28" s="89">
        <f t="shared" si="7"/>
        <v>17.234600000000004</v>
      </c>
      <c r="P28" s="56">
        <v>43.2</v>
      </c>
      <c r="Q28" s="83">
        <f t="shared" si="8"/>
        <v>78.038099435296772</v>
      </c>
      <c r="R28" s="89">
        <f t="shared" si="9"/>
        <v>307.94080000000008</v>
      </c>
      <c r="S28" s="56">
        <v>792</v>
      </c>
      <c r="T28" s="89">
        <f t="shared" si="10"/>
        <v>126.27800000000002</v>
      </c>
      <c r="U28" s="56">
        <v>310.08</v>
      </c>
      <c r="V28" s="83">
        <f t="shared" si="11"/>
        <v>59.829629856318647</v>
      </c>
      <c r="W28" s="89">
        <f t="shared" si="12"/>
        <v>14755.588600000003</v>
      </c>
      <c r="X28" s="56">
        <v>573.12</v>
      </c>
      <c r="Y28" s="89">
        <f t="shared" si="13"/>
        <v>6009.5378000000001</v>
      </c>
      <c r="Z28" s="56">
        <v>311.04000000000002</v>
      </c>
      <c r="AA28" s="83">
        <f t="shared" si="14"/>
        <v>8.5340222830406152</v>
      </c>
      <c r="AB28" s="89">
        <f t="shared" si="15"/>
        <v>42.0182</v>
      </c>
      <c r="AC28" s="56">
        <v>81.600000000000009</v>
      </c>
      <c r="AD28" s="89">
        <f t="shared" si="16"/>
        <v>24.316799999999994</v>
      </c>
      <c r="AE28" s="56">
        <v>44.64</v>
      </c>
      <c r="AF28" s="83">
        <f t="shared" si="17"/>
        <v>0</v>
      </c>
      <c r="AG28" s="89">
        <f t="shared" si="18"/>
        <v>0.24</v>
      </c>
      <c r="AH28" s="56">
        <v>0</v>
      </c>
      <c r="AI28" s="89">
        <f t="shared" si="19"/>
        <v>2683.8323999999998</v>
      </c>
      <c r="AJ28" s="56">
        <v>0</v>
      </c>
      <c r="AK28" s="83">
        <f t="shared" si="20"/>
        <v>4.6089426310204908</v>
      </c>
      <c r="AL28" s="89">
        <f t="shared" si="21"/>
        <v>29.572799999999994</v>
      </c>
      <c r="AM28" s="56">
        <v>22.080000000000002</v>
      </c>
      <c r="AN28" s="89">
        <f t="shared" si="22"/>
        <v>35.38920000000001</v>
      </c>
      <c r="AO28" s="56">
        <v>45.12</v>
      </c>
      <c r="AP28" s="83">
        <f t="shared" si="23"/>
        <v>0.86701270014247311</v>
      </c>
      <c r="AQ28" s="89">
        <f t="shared" si="24"/>
        <v>3.2155999999999985</v>
      </c>
      <c r="AR28" s="56">
        <v>2.88</v>
      </c>
      <c r="AS28" s="89">
        <f t="shared" si="25"/>
        <v>5.0175000000000018</v>
      </c>
      <c r="AT28" s="56">
        <v>9</v>
      </c>
      <c r="AU28" s="83">
        <f t="shared" si="26"/>
        <v>4.0064970360298719</v>
      </c>
      <c r="AV28" s="89">
        <f t="shared" si="27"/>
        <v>620.41160000000025</v>
      </c>
      <c r="AW28" s="56">
        <v>36.480000000000004</v>
      </c>
      <c r="AX28" s="89">
        <f t="shared" si="28"/>
        <v>1329.5918000000001</v>
      </c>
      <c r="AY28" s="56">
        <v>24</v>
      </c>
      <c r="AZ28" s="83">
        <f t="shared" si="29"/>
        <v>14.57422399538912</v>
      </c>
      <c r="BA28" s="89">
        <f t="shared" si="30"/>
        <v>2396.0805999999998</v>
      </c>
      <c r="BB28" s="56">
        <v>146.88</v>
      </c>
      <c r="BC28" s="89">
        <f t="shared" si="31"/>
        <v>956.56499999999983</v>
      </c>
      <c r="BD28" s="56">
        <v>60.480000000000004</v>
      </c>
      <c r="BE28" s="83">
        <f t="shared" si="32"/>
        <v>18.326239469286957</v>
      </c>
      <c r="BF28" s="89">
        <f t="shared" si="33"/>
        <v>1499.7845999999997</v>
      </c>
      <c r="BG28" s="56">
        <v>127.68</v>
      </c>
      <c r="BH28" s="89">
        <f t="shared" si="34"/>
        <v>15.243820000000003</v>
      </c>
      <c r="BI28" s="56">
        <v>153.6</v>
      </c>
      <c r="BJ28" s="83">
        <f t="shared" si="35"/>
        <v>52.682442738013833</v>
      </c>
      <c r="BK28" s="89">
        <f t="shared" si="36"/>
        <v>110.81400000000001</v>
      </c>
      <c r="BL28" s="56">
        <v>432</v>
      </c>
      <c r="BM28" s="89">
        <f t="shared" si="37"/>
        <v>73.645000000000024</v>
      </c>
      <c r="BN28" s="56">
        <v>378.24</v>
      </c>
      <c r="BO28" s="83">
        <f t="shared" si="38"/>
        <v>22.177299328274717</v>
      </c>
      <c r="BP28" s="89">
        <f t="shared" si="39"/>
        <v>94.056200000000004</v>
      </c>
      <c r="BQ28" s="56">
        <v>216</v>
      </c>
      <c r="BR28" s="89">
        <f t="shared" si="40"/>
        <v>55.553199999999954</v>
      </c>
      <c r="BS28" s="68">
        <v>108.48</v>
      </c>
      <c r="BT28" s="83">
        <f t="shared" si="41"/>
        <v>55.32506253731021</v>
      </c>
      <c r="BU28" s="89">
        <f t="shared" si="42"/>
        <v>7379.3296000000009</v>
      </c>
      <c r="BV28" s="56">
        <v>437.04</v>
      </c>
      <c r="BW28" s="89">
        <f t="shared" si="43"/>
        <v>3379.2808000000023</v>
      </c>
      <c r="BX28" s="56">
        <v>415.44</v>
      </c>
      <c r="BY28" s="83">
        <f t="shared" si="44"/>
        <v>102.8535575900966</v>
      </c>
      <c r="BZ28" s="89">
        <f t="shared" si="45"/>
        <v>352.40980000000002</v>
      </c>
      <c r="CA28" s="56">
        <v>1016.64</v>
      </c>
      <c r="CB28" s="89">
        <f t="shared" si="46"/>
        <v>138.89769444444434</v>
      </c>
      <c r="CC28" s="56">
        <v>472.32</v>
      </c>
      <c r="CD28" s="83">
        <f t="shared" si="47"/>
        <v>8.5837646073342917</v>
      </c>
      <c r="CE28" s="89">
        <f t="shared" si="48"/>
        <v>19.425799999999999</v>
      </c>
      <c r="CF28" s="56">
        <v>58.56</v>
      </c>
      <c r="CG28" s="89">
        <f t="shared" si="49"/>
        <v>19.163549999999994</v>
      </c>
      <c r="CH28" s="56">
        <v>72.960000000000008</v>
      </c>
    </row>
    <row r="29" spans="1:86" ht="14.1" customHeight="1" x14ac:dyDescent="0.2">
      <c r="A29" s="1">
        <v>0.875</v>
      </c>
      <c r="B29" s="83">
        <f t="shared" si="0"/>
        <v>2.8852565886765449</v>
      </c>
      <c r="C29" s="89">
        <f t="shared" si="1"/>
        <v>42.764800000000037</v>
      </c>
      <c r="D29" s="56">
        <v>26.88</v>
      </c>
      <c r="E29" s="89">
        <f t="shared" si="1"/>
        <v>21.731399999999983</v>
      </c>
      <c r="F29" s="56">
        <v>16.32</v>
      </c>
      <c r="G29" s="83">
        <f t="shared" si="2"/>
        <v>4.8580746651297071</v>
      </c>
      <c r="H29" s="89">
        <f t="shared" si="3"/>
        <v>46.455199999999998</v>
      </c>
      <c r="I29" s="56">
        <v>37.44</v>
      </c>
      <c r="J29" s="89">
        <f t="shared" si="4"/>
        <v>31.833199999999994</v>
      </c>
      <c r="K29" s="56">
        <v>37.44</v>
      </c>
      <c r="L29" s="83">
        <f t="shared" si="5"/>
        <v>4.1257498454849637</v>
      </c>
      <c r="M29" s="89">
        <f t="shared" si="6"/>
        <v>13.215200000000001</v>
      </c>
      <c r="N29" s="56">
        <v>12.48</v>
      </c>
      <c r="O29" s="89">
        <f t="shared" si="7"/>
        <v>17.243600000000004</v>
      </c>
      <c r="P29" s="56">
        <v>43.2</v>
      </c>
      <c r="Q29" s="83">
        <f t="shared" si="8"/>
        <v>78.125239858113204</v>
      </c>
      <c r="R29" s="89">
        <f t="shared" si="9"/>
        <v>308.10640000000006</v>
      </c>
      <c r="S29" s="56">
        <v>794.88</v>
      </c>
      <c r="T29" s="89">
        <f t="shared" si="10"/>
        <v>126.34160000000001</v>
      </c>
      <c r="U29" s="56">
        <v>305.28000000000003</v>
      </c>
      <c r="V29" s="83">
        <f t="shared" si="11"/>
        <v>57.177175701452647</v>
      </c>
      <c r="W29" s="89">
        <f t="shared" si="12"/>
        <v>14755.663600000003</v>
      </c>
      <c r="X29" s="56">
        <v>540</v>
      </c>
      <c r="Y29" s="89">
        <f t="shared" si="13"/>
        <v>6009.5810000000001</v>
      </c>
      <c r="Z29" s="56">
        <v>311.04000000000002</v>
      </c>
      <c r="AA29" s="83">
        <f t="shared" si="14"/>
        <v>8.4594909003770997</v>
      </c>
      <c r="AB29" s="89">
        <f t="shared" si="15"/>
        <v>42.034599999999998</v>
      </c>
      <c r="AC29" s="56">
        <v>78.72</v>
      </c>
      <c r="AD29" s="89">
        <f t="shared" si="16"/>
        <v>24.326799999999995</v>
      </c>
      <c r="AE29" s="56">
        <v>48</v>
      </c>
      <c r="AF29" s="83">
        <f t="shared" si="17"/>
        <v>0</v>
      </c>
      <c r="AG29" s="89">
        <f t="shared" si="18"/>
        <v>0.24</v>
      </c>
      <c r="AH29" s="56">
        <v>0</v>
      </c>
      <c r="AI29" s="89">
        <f t="shared" si="19"/>
        <v>2683.8323999999998</v>
      </c>
      <c r="AJ29" s="56">
        <v>0</v>
      </c>
      <c r="AK29" s="83">
        <f t="shared" si="20"/>
        <v>4.1407662730898007</v>
      </c>
      <c r="AL29" s="89">
        <f t="shared" si="21"/>
        <v>29.576599999999992</v>
      </c>
      <c r="AM29" s="56">
        <v>18.240000000000002</v>
      </c>
      <c r="AN29" s="89">
        <f t="shared" si="22"/>
        <v>35.397800000000011</v>
      </c>
      <c r="AO29" s="56">
        <v>41.28</v>
      </c>
      <c r="AP29" s="83">
        <f t="shared" si="23"/>
        <v>0.86701270014247311</v>
      </c>
      <c r="AQ29" s="89">
        <f t="shared" si="24"/>
        <v>3.2161999999999984</v>
      </c>
      <c r="AR29" s="56">
        <v>2.88</v>
      </c>
      <c r="AS29" s="89">
        <f t="shared" si="25"/>
        <v>5.0193750000000019</v>
      </c>
      <c r="AT29" s="56">
        <v>9</v>
      </c>
      <c r="AU29" s="83">
        <f t="shared" si="26"/>
        <v>4.0344777285897191</v>
      </c>
      <c r="AV29" s="89">
        <f t="shared" si="27"/>
        <v>620.41900000000021</v>
      </c>
      <c r="AW29" s="56">
        <v>35.520000000000003</v>
      </c>
      <c r="AX29" s="89">
        <f t="shared" si="28"/>
        <v>1329.5972000000002</v>
      </c>
      <c r="AY29" s="56">
        <v>25.92</v>
      </c>
      <c r="AZ29" s="83">
        <f t="shared" si="29"/>
        <v>14.607988056135039</v>
      </c>
      <c r="BA29" s="89">
        <f t="shared" si="30"/>
        <v>2396.1111999999998</v>
      </c>
      <c r="BB29" s="56">
        <v>146.88</v>
      </c>
      <c r="BC29" s="89">
        <f t="shared" si="31"/>
        <v>956.5777999999998</v>
      </c>
      <c r="BD29" s="56">
        <v>61.44</v>
      </c>
      <c r="BE29" s="83">
        <f t="shared" si="32"/>
        <v>18.43934724180199</v>
      </c>
      <c r="BF29" s="89">
        <f t="shared" si="33"/>
        <v>1499.8115999999998</v>
      </c>
      <c r="BG29" s="56">
        <v>129.6</v>
      </c>
      <c r="BH29" s="89">
        <f t="shared" si="34"/>
        <v>15.275820000000003</v>
      </c>
      <c r="BI29" s="56">
        <v>153.6</v>
      </c>
      <c r="BJ29" s="83">
        <f t="shared" si="35"/>
        <v>63.395230708177067</v>
      </c>
      <c r="BK29" s="89">
        <f t="shared" si="36"/>
        <v>110.9342</v>
      </c>
      <c r="BL29" s="56">
        <v>576.96</v>
      </c>
      <c r="BM29" s="89">
        <f t="shared" si="37"/>
        <v>73.724200000000025</v>
      </c>
      <c r="BN29" s="56">
        <v>380.16</v>
      </c>
      <c r="BO29" s="83">
        <f t="shared" si="38"/>
        <v>22.177299328274717</v>
      </c>
      <c r="BP29" s="89">
        <f t="shared" si="39"/>
        <v>94.101200000000006</v>
      </c>
      <c r="BQ29" s="56">
        <v>216</v>
      </c>
      <c r="BR29" s="89">
        <f t="shared" si="40"/>
        <v>55.575799999999951</v>
      </c>
      <c r="BS29" s="68">
        <v>108.48</v>
      </c>
      <c r="BT29" s="83">
        <f t="shared" si="41"/>
        <v>53.905943880381557</v>
      </c>
      <c r="BU29" s="89">
        <f t="shared" si="42"/>
        <v>7379.4450000000006</v>
      </c>
      <c r="BV29" s="56">
        <v>415.44</v>
      </c>
      <c r="BW29" s="89">
        <f t="shared" si="43"/>
        <v>3379.3962000000024</v>
      </c>
      <c r="BX29" s="56">
        <v>415.44</v>
      </c>
      <c r="BY29" s="83">
        <f t="shared" si="44"/>
        <v>99.035271597196271</v>
      </c>
      <c r="BZ29" s="89">
        <f t="shared" si="45"/>
        <v>352.5446</v>
      </c>
      <c r="CA29" s="56">
        <v>970.56000000000006</v>
      </c>
      <c r="CB29" s="89">
        <f t="shared" si="46"/>
        <v>138.96329444444433</v>
      </c>
      <c r="CC29" s="56">
        <v>472.32</v>
      </c>
      <c r="CD29" s="83">
        <f t="shared" si="47"/>
        <v>8.8173553425666071</v>
      </c>
      <c r="CE29" s="89">
        <f t="shared" si="48"/>
        <v>19.437199999999997</v>
      </c>
      <c r="CF29" s="56">
        <v>54.72</v>
      </c>
      <c r="CG29" s="89">
        <f t="shared" si="49"/>
        <v>19.180008333333326</v>
      </c>
      <c r="CH29" s="56">
        <v>79</v>
      </c>
    </row>
    <row r="30" spans="1:86" s="48" customFormat="1" ht="14.1" customHeight="1" x14ac:dyDescent="0.2">
      <c r="A30" s="46">
        <v>0.91666666666666696</v>
      </c>
      <c r="B30" s="84">
        <f t="shared" si="0"/>
        <v>2.5905539082592224</v>
      </c>
      <c r="C30" s="90">
        <f t="shared" si="1"/>
        <v>42.76960000000004</v>
      </c>
      <c r="D30" s="57">
        <v>23.04</v>
      </c>
      <c r="E30" s="90">
        <f t="shared" si="1"/>
        <v>21.734799999999982</v>
      </c>
      <c r="F30" s="57">
        <v>16.32</v>
      </c>
      <c r="G30" s="84">
        <f t="shared" si="2"/>
        <v>4.2352445798566682</v>
      </c>
      <c r="H30" s="90">
        <f t="shared" si="3"/>
        <v>46.461999999999996</v>
      </c>
      <c r="I30" s="57">
        <v>32.64</v>
      </c>
      <c r="J30" s="90">
        <f t="shared" si="4"/>
        <v>31.839999999999993</v>
      </c>
      <c r="K30" s="57">
        <v>32.64</v>
      </c>
      <c r="L30" s="84">
        <f t="shared" si="5"/>
        <v>1.7439242387645102</v>
      </c>
      <c r="M30" s="90">
        <f t="shared" si="6"/>
        <v>13.218000000000002</v>
      </c>
      <c r="N30" s="57">
        <v>13.44</v>
      </c>
      <c r="O30" s="90">
        <f t="shared" si="7"/>
        <v>17.246400000000005</v>
      </c>
      <c r="P30" s="57">
        <v>13.44</v>
      </c>
      <c r="Q30" s="84">
        <f t="shared" si="8"/>
        <v>75.010724326233358</v>
      </c>
      <c r="R30" s="90">
        <f t="shared" si="9"/>
        <v>308.26480000000004</v>
      </c>
      <c r="S30" s="57">
        <v>760.32</v>
      </c>
      <c r="T30" s="90">
        <f t="shared" si="10"/>
        <v>126.40420000000002</v>
      </c>
      <c r="U30" s="57">
        <v>300.48</v>
      </c>
      <c r="V30" s="84">
        <f t="shared" si="11"/>
        <v>56.948352281175154</v>
      </c>
      <c r="W30" s="90">
        <f t="shared" si="12"/>
        <v>14755.738200000003</v>
      </c>
      <c r="X30" s="57">
        <v>537.12</v>
      </c>
      <c r="Y30" s="90">
        <f t="shared" si="13"/>
        <v>6009.6242000000002</v>
      </c>
      <c r="Z30" s="57">
        <v>311.04000000000002</v>
      </c>
      <c r="AA30" s="84">
        <f t="shared" si="14"/>
        <v>8.7701907186922572</v>
      </c>
      <c r="AB30" s="90">
        <f t="shared" si="15"/>
        <v>42.051199999999994</v>
      </c>
      <c r="AC30" s="57">
        <v>79.680000000000007</v>
      </c>
      <c r="AD30" s="90">
        <f t="shared" si="16"/>
        <v>24.337799999999994</v>
      </c>
      <c r="AE30" s="57">
        <v>52.800000000000004</v>
      </c>
      <c r="AF30" s="84">
        <f t="shared" si="17"/>
        <v>0</v>
      </c>
      <c r="AG30" s="90">
        <f t="shared" si="18"/>
        <v>0.24</v>
      </c>
      <c r="AH30" s="57">
        <v>0</v>
      </c>
      <c r="AI30" s="90">
        <f t="shared" si="19"/>
        <v>2683.8323999999998</v>
      </c>
      <c r="AJ30" s="57">
        <v>0</v>
      </c>
      <c r="AK30" s="84">
        <f t="shared" si="20"/>
        <v>4.6956597184517364</v>
      </c>
      <c r="AL30" s="90">
        <f t="shared" si="21"/>
        <v>29.580799999999993</v>
      </c>
      <c r="AM30" s="57">
        <v>20.16</v>
      </c>
      <c r="AN30" s="90">
        <f t="shared" si="22"/>
        <v>35.407600000000009</v>
      </c>
      <c r="AO30" s="57">
        <v>47.04</v>
      </c>
      <c r="AP30" s="84">
        <f t="shared" si="23"/>
        <v>0.86701270014247311</v>
      </c>
      <c r="AQ30" s="90">
        <f t="shared" si="24"/>
        <v>3.2167999999999983</v>
      </c>
      <c r="AR30" s="57">
        <v>2.88</v>
      </c>
      <c r="AS30" s="90">
        <f t="shared" si="25"/>
        <v>5.021250000000002</v>
      </c>
      <c r="AT30" s="57">
        <v>9</v>
      </c>
      <c r="AU30" s="84">
        <f t="shared" si="26"/>
        <v>3.9831919597802417</v>
      </c>
      <c r="AV30" s="90">
        <f t="shared" si="27"/>
        <v>620.42640000000017</v>
      </c>
      <c r="AW30" s="57">
        <v>35.520000000000003</v>
      </c>
      <c r="AX30" s="90">
        <f t="shared" si="28"/>
        <v>1329.6024000000002</v>
      </c>
      <c r="AY30" s="57">
        <v>24.96</v>
      </c>
      <c r="AZ30" s="84">
        <f t="shared" si="29"/>
        <v>14.65570937834878</v>
      </c>
      <c r="BA30" s="90">
        <f t="shared" si="30"/>
        <v>2396.1419999999998</v>
      </c>
      <c r="BB30" s="57">
        <v>147.84</v>
      </c>
      <c r="BC30" s="90">
        <f t="shared" si="31"/>
        <v>956.59039999999982</v>
      </c>
      <c r="BD30" s="57">
        <v>60.480000000000004</v>
      </c>
      <c r="BE30" s="84">
        <f t="shared" si="32"/>
        <v>16.691846285317457</v>
      </c>
      <c r="BF30" s="90">
        <f t="shared" si="33"/>
        <v>1499.8383999999999</v>
      </c>
      <c r="BG30" s="57">
        <v>128.64000000000001</v>
      </c>
      <c r="BH30" s="90">
        <f t="shared" si="34"/>
        <v>15.302620000000003</v>
      </c>
      <c r="BI30" s="57">
        <v>128.64000000000001</v>
      </c>
      <c r="BJ30" s="84">
        <f t="shared" si="35"/>
        <v>67.773529824610435</v>
      </c>
      <c r="BK30" s="90">
        <f t="shared" si="36"/>
        <v>111.0634</v>
      </c>
      <c r="BL30" s="57">
        <v>620.16</v>
      </c>
      <c r="BM30" s="90">
        <f t="shared" si="37"/>
        <v>73.807800000000029</v>
      </c>
      <c r="BN30" s="57">
        <v>401.28000000000003</v>
      </c>
      <c r="BO30" s="84">
        <f t="shared" si="38"/>
        <v>24.088632934455376</v>
      </c>
      <c r="BP30" s="90">
        <f t="shared" si="39"/>
        <v>94.1464</v>
      </c>
      <c r="BQ30" s="57">
        <v>216.96</v>
      </c>
      <c r="BR30" s="90">
        <f t="shared" si="40"/>
        <v>55.606599999999951</v>
      </c>
      <c r="BS30" s="87">
        <v>147.84</v>
      </c>
      <c r="BT30" s="84">
        <f t="shared" si="41"/>
        <v>59.184447287265172</v>
      </c>
      <c r="BU30" s="90">
        <f t="shared" si="42"/>
        <v>7379.5716000000002</v>
      </c>
      <c r="BV30" s="57">
        <v>455.76</v>
      </c>
      <c r="BW30" s="90">
        <f t="shared" si="43"/>
        <v>3379.5230000000024</v>
      </c>
      <c r="BX30" s="57">
        <v>456.48</v>
      </c>
      <c r="BY30" s="84">
        <f t="shared" si="44"/>
        <v>96.597241701214529</v>
      </c>
      <c r="BZ30" s="90">
        <f t="shared" si="45"/>
        <v>352.6694</v>
      </c>
      <c r="CA30" s="57">
        <v>898.56000000000006</v>
      </c>
      <c r="CB30" s="90">
        <f t="shared" si="46"/>
        <v>139.03949444444433</v>
      </c>
      <c r="CC30" s="57">
        <v>548.64</v>
      </c>
      <c r="CD30" s="84">
        <f t="shared" si="47"/>
        <v>4.5504973663513759</v>
      </c>
      <c r="CE30" s="90">
        <f t="shared" si="48"/>
        <v>19.444799999999997</v>
      </c>
      <c r="CF30" s="57">
        <v>36.480000000000004</v>
      </c>
      <c r="CG30" s="90">
        <f>CG29+CH30/CH$6</f>
        <v>19.187008333333328</v>
      </c>
      <c r="CH30" s="57">
        <v>33.6</v>
      </c>
    </row>
    <row r="31" spans="1:86" ht="14.1" customHeight="1" x14ac:dyDescent="0.2">
      <c r="A31" s="1">
        <v>0.95833333333333304</v>
      </c>
      <c r="B31" s="83">
        <f t="shared" si="0"/>
        <v>2.9609004241513439</v>
      </c>
      <c r="C31" s="89">
        <f t="shared" si="1"/>
        <v>42.77540000000004</v>
      </c>
      <c r="D31" s="56">
        <v>27.84</v>
      </c>
      <c r="E31" s="89">
        <f t="shared" si="1"/>
        <v>21.738199999999981</v>
      </c>
      <c r="F31" s="56">
        <v>16.32</v>
      </c>
      <c r="G31" s="83">
        <f t="shared" si="2"/>
        <v>2.9895844093105888</v>
      </c>
      <c r="H31" s="89">
        <f t="shared" si="3"/>
        <v>46.466799999999999</v>
      </c>
      <c r="I31" s="56">
        <v>23.04</v>
      </c>
      <c r="J31" s="89">
        <f t="shared" si="4"/>
        <v>31.844799999999992</v>
      </c>
      <c r="K31" s="56">
        <v>23.04</v>
      </c>
      <c r="L31" s="83">
        <f t="shared" si="5"/>
        <v>1.6193582217099025</v>
      </c>
      <c r="M31" s="89">
        <f t="shared" si="6"/>
        <v>13.220600000000001</v>
      </c>
      <c r="N31" s="56">
        <v>12.48</v>
      </c>
      <c r="O31" s="89">
        <f t="shared" si="7"/>
        <v>17.249000000000006</v>
      </c>
      <c r="P31" s="56">
        <v>12.48</v>
      </c>
      <c r="Q31" s="83">
        <f t="shared" si="8"/>
        <v>68.239271995286231</v>
      </c>
      <c r="R31" s="89">
        <f t="shared" si="9"/>
        <v>308.40840000000003</v>
      </c>
      <c r="S31" s="56">
        <v>689.28</v>
      </c>
      <c r="T31" s="89">
        <f t="shared" si="10"/>
        <v>126.46240000000002</v>
      </c>
      <c r="U31" s="56">
        <v>279.36</v>
      </c>
      <c r="V31" s="83">
        <f t="shared" si="11"/>
        <v>50.899986121074583</v>
      </c>
      <c r="W31" s="89">
        <f t="shared" si="12"/>
        <v>14755.802000000003</v>
      </c>
      <c r="X31" s="56">
        <v>459.36</v>
      </c>
      <c r="Y31" s="89">
        <f t="shared" si="13"/>
        <v>6009.6674000000003</v>
      </c>
      <c r="Z31" s="56">
        <v>311.04000000000002</v>
      </c>
      <c r="AA31" s="83">
        <f t="shared" si="14"/>
        <v>8.2632442664874333</v>
      </c>
      <c r="AB31" s="89">
        <f t="shared" si="15"/>
        <v>42.066399999999994</v>
      </c>
      <c r="AC31" s="56">
        <v>72.960000000000008</v>
      </c>
      <c r="AD31" s="89">
        <f t="shared" si="16"/>
        <v>24.348799999999994</v>
      </c>
      <c r="AE31" s="56">
        <v>52.800000000000004</v>
      </c>
      <c r="AF31" s="83">
        <f t="shared" si="17"/>
        <v>0</v>
      </c>
      <c r="AG31" s="89">
        <f t="shared" si="18"/>
        <v>0.24</v>
      </c>
      <c r="AH31" s="56">
        <v>0</v>
      </c>
      <c r="AI31" s="89">
        <f t="shared" si="19"/>
        <v>2683.8323999999998</v>
      </c>
      <c r="AJ31" s="56">
        <v>0</v>
      </c>
      <c r="AK31" s="83">
        <f t="shared" si="20"/>
        <v>4.4912916167071053</v>
      </c>
      <c r="AL31" s="89">
        <f t="shared" si="21"/>
        <v>29.585199999999993</v>
      </c>
      <c r="AM31" s="56">
        <v>21.12</v>
      </c>
      <c r="AN31" s="89">
        <f t="shared" si="22"/>
        <v>35.416800000000009</v>
      </c>
      <c r="AO31" s="56">
        <v>44.160000000000004</v>
      </c>
      <c r="AP31" s="83">
        <f t="shared" si="23"/>
        <v>0.84434548065126758</v>
      </c>
      <c r="AQ31" s="89">
        <f t="shared" si="24"/>
        <v>3.2171999999999983</v>
      </c>
      <c r="AR31" s="56">
        <v>1.92</v>
      </c>
      <c r="AS31" s="89">
        <f t="shared" si="25"/>
        <v>5.0231250000000021</v>
      </c>
      <c r="AT31" s="56">
        <v>9</v>
      </c>
      <c r="AU31" s="83">
        <f t="shared" si="26"/>
        <v>3.7700517802865199</v>
      </c>
      <c r="AV31" s="89">
        <f t="shared" si="27"/>
        <v>620.43320000000017</v>
      </c>
      <c r="AW31" s="56">
        <v>32.64</v>
      </c>
      <c r="AX31" s="89">
        <f t="shared" si="28"/>
        <v>1329.6076000000003</v>
      </c>
      <c r="AY31" s="56">
        <v>24.96</v>
      </c>
      <c r="AZ31" s="83">
        <f t="shared" si="29"/>
        <v>14.770662015308503</v>
      </c>
      <c r="BA31" s="89">
        <f t="shared" si="30"/>
        <v>2396.1729999999998</v>
      </c>
      <c r="BB31" s="56">
        <v>148.80000000000001</v>
      </c>
      <c r="BC31" s="89">
        <f t="shared" si="31"/>
        <v>956.60319999999979</v>
      </c>
      <c r="BD31" s="56">
        <v>61.44</v>
      </c>
      <c r="BE31" s="83">
        <f t="shared" si="32"/>
        <v>16.069499006810844</v>
      </c>
      <c r="BF31" s="89">
        <f t="shared" si="33"/>
        <v>1499.8643999999999</v>
      </c>
      <c r="BG31" s="56">
        <v>124.8</v>
      </c>
      <c r="BH31" s="89">
        <f t="shared" si="34"/>
        <v>15.328220000000004</v>
      </c>
      <c r="BI31" s="56">
        <v>122.88</v>
      </c>
      <c r="BJ31" s="83">
        <f t="shared" si="35"/>
        <v>63.138261357037194</v>
      </c>
      <c r="BK31" s="89">
        <f t="shared" si="36"/>
        <v>111.1884</v>
      </c>
      <c r="BL31" s="56">
        <v>600</v>
      </c>
      <c r="BM31" s="89">
        <f t="shared" si="37"/>
        <v>73.878000000000029</v>
      </c>
      <c r="BN31" s="56">
        <v>336.96</v>
      </c>
      <c r="BO31" s="83">
        <f t="shared" si="38"/>
        <v>19.116927121682053</v>
      </c>
      <c r="BP31" s="89">
        <f t="shared" si="39"/>
        <v>94.181600000000003</v>
      </c>
      <c r="BQ31" s="56">
        <v>168.96</v>
      </c>
      <c r="BR31" s="89">
        <f t="shared" si="40"/>
        <v>55.631999999999948</v>
      </c>
      <c r="BS31" s="68">
        <v>121.92</v>
      </c>
      <c r="BT31" s="83">
        <f t="shared" si="41"/>
        <v>56.213499069128702</v>
      </c>
      <c r="BU31" s="89">
        <f t="shared" si="42"/>
        <v>7379.6950000000006</v>
      </c>
      <c r="BV31" s="56">
        <v>444.24</v>
      </c>
      <c r="BW31" s="89">
        <f t="shared" si="43"/>
        <v>3379.6402000000026</v>
      </c>
      <c r="BX31" s="56">
        <v>421.92</v>
      </c>
      <c r="BY31" s="83">
        <f t="shared" si="44"/>
        <v>88.381070449026168</v>
      </c>
      <c r="BZ31" s="89">
        <f t="shared" si="45"/>
        <v>352.786</v>
      </c>
      <c r="CA31" s="56">
        <v>839.52</v>
      </c>
      <c r="CB31" s="89">
        <f t="shared" si="46"/>
        <v>139.10509444444432</v>
      </c>
      <c r="CC31" s="56">
        <v>472.32</v>
      </c>
      <c r="CD31" s="83">
        <f t="shared" si="47"/>
        <v>4.4843766139658845</v>
      </c>
      <c r="CE31" s="89">
        <f t="shared" si="48"/>
        <v>19.451999999999998</v>
      </c>
      <c r="CF31" s="56">
        <v>34.56</v>
      </c>
      <c r="CG31" s="89">
        <f t="shared" si="49"/>
        <v>19.194208333333329</v>
      </c>
      <c r="CH31" s="56">
        <v>34.56</v>
      </c>
    </row>
    <row r="32" spans="1:86" ht="14.1" customHeight="1" thickBot="1" x14ac:dyDescent="0.25">
      <c r="A32" s="2">
        <v>0.999999999999999</v>
      </c>
      <c r="B32" s="86">
        <f t="shared" si="0"/>
        <v>2.8103374416372264</v>
      </c>
      <c r="C32" s="91">
        <f t="shared" si="1"/>
        <v>42.780800000000042</v>
      </c>
      <c r="D32" s="59">
        <v>25.92</v>
      </c>
      <c r="E32" s="91">
        <f t="shared" si="1"/>
        <v>21.74159999999998</v>
      </c>
      <c r="F32" s="59">
        <v>16.32</v>
      </c>
      <c r="G32" s="86">
        <f t="shared" si="2"/>
        <v>2.8650183922559815</v>
      </c>
      <c r="H32" s="91">
        <f t="shared" si="3"/>
        <v>46.471400000000003</v>
      </c>
      <c r="I32" s="59">
        <v>22.080000000000002</v>
      </c>
      <c r="J32" s="91">
        <f t="shared" si="4"/>
        <v>31.849399999999992</v>
      </c>
      <c r="K32" s="59">
        <v>22.080000000000002</v>
      </c>
      <c r="L32" s="86">
        <f t="shared" si="5"/>
        <v>1.4947922046552944</v>
      </c>
      <c r="M32" s="91">
        <f t="shared" si="6"/>
        <v>13.223000000000001</v>
      </c>
      <c r="N32" s="59">
        <v>11.52</v>
      </c>
      <c r="O32" s="91">
        <f t="shared" si="7"/>
        <v>17.251400000000007</v>
      </c>
      <c r="P32" s="59">
        <v>11.52</v>
      </c>
      <c r="Q32" s="86">
        <f t="shared" si="8"/>
        <v>56.781134025017579</v>
      </c>
      <c r="R32" s="91">
        <f t="shared" si="9"/>
        <v>308.52620000000002</v>
      </c>
      <c r="S32" s="59">
        <v>565.44000000000005</v>
      </c>
      <c r="T32" s="91">
        <f t="shared" si="10"/>
        <v>126.51480000000002</v>
      </c>
      <c r="U32" s="59">
        <v>251.52</v>
      </c>
      <c r="V32" s="86">
        <f t="shared" si="11"/>
        <v>45.27225034318019</v>
      </c>
      <c r="W32" s="91">
        <f t="shared" si="12"/>
        <v>14755.855200000004</v>
      </c>
      <c r="X32" s="59">
        <v>383.04</v>
      </c>
      <c r="Y32" s="91">
        <f t="shared" si="13"/>
        <v>6009.7106000000003</v>
      </c>
      <c r="Z32" s="59">
        <v>311.04000000000002</v>
      </c>
      <c r="AA32" s="86">
        <f t="shared" si="14"/>
        <v>8.2708692974228413</v>
      </c>
      <c r="AB32" s="91">
        <f t="shared" si="15"/>
        <v>42.081399999999995</v>
      </c>
      <c r="AC32" s="59">
        <v>72</v>
      </c>
      <c r="AD32" s="91">
        <f t="shared" si="16"/>
        <v>24.360099999999992</v>
      </c>
      <c r="AE32" s="59">
        <v>54.24</v>
      </c>
      <c r="AF32" s="86">
        <f t="shared" si="17"/>
        <v>0</v>
      </c>
      <c r="AG32" s="91">
        <f t="shared" si="18"/>
        <v>0.24</v>
      </c>
      <c r="AH32" s="59">
        <v>0</v>
      </c>
      <c r="AI32" s="91">
        <f t="shared" si="19"/>
        <v>2683.8323999999998</v>
      </c>
      <c r="AJ32" s="59">
        <v>0</v>
      </c>
      <c r="AK32" s="86">
        <f t="shared" si="20"/>
        <v>3.8211526717945699</v>
      </c>
      <c r="AL32" s="91">
        <f t="shared" si="21"/>
        <v>29.588999999999992</v>
      </c>
      <c r="AM32" s="59">
        <v>18.240000000000002</v>
      </c>
      <c r="AN32" s="91">
        <f t="shared" si="22"/>
        <v>35.424600000000012</v>
      </c>
      <c r="AO32" s="59">
        <v>37.44</v>
      </c>
      <c r="AP32" s="86">
        <f t="shared" si="23"/>
        <v>0.89778585772182495</v>
      </c>
      <c r="AQ32" s="91">
        <f t="shared" si="24"/>
        <v>3.2179999999999982</v>
      </c>
      <c r="AR32" s="59">
        <v>3.84</v>
      </c>
      <c r="AS32" s="91">
        <f t="shared" si="25"/>
        <v>5.0250000000000021</v>
      </c>
      <c r="AT32" s="59">
        <v>9</v>
      </c>
      <c r="AU32" s="86">
        <f t="shared" si="26"/>
        <v>3.7700517802865199</v>
      </c>
      <c r="AV32" s="91">
        <f t="shared" si="27"/>
        <v>620.44000000000017</v>
      </c>
      <c r="AW32" s="59">
        <v>32.64</v>
      </c>
      <c r="AX32" s="91">
        <f t="shared" si="28"/>
        <v>1329.6128000000003</v>
      </c>
      <c r="AY32" s="59">
        <v>24.96</v>
      </c>
      <c r="AZ32" s="86">
        <f t="shared" si="29"/>
        <v>14.933642036127365</v>
      </c>
      <c r="BA32" s="91">
        <f t="shared" si="30"/>
        <v>2396.2043999999996</v>
      </c>
      <c r="BB32" s="59">
        <v>150.72</v>
      </c>
      <c r="BC32" s="91">
        <f t="shared" si="31"/>
        <v>956.61599999999976</v>
      </c>
      <c r="BD32" s="59">
        <v>61.44</v>
      </c>
      <c r="BE32" s="86">
        <f t="shared" si="32"/>
        <v>12.997913258734821</v>
      </c>
      <c r="BF32" s="91">
        <f t="shared" si="33"/>
        <v>1499.8891999999998</v>
      </c>
      <c r="BG32" s="59">
        <v>119.04</v>
      </c>
      <c r="BH32" s="91">
        <f t="shared" si="34"/>
        <v>15.344220000000004</v>
      </c>
      <c r="BI32" s="59">
        <v>76.8</v>
      </c>
      <c r="BJ32" s="86">
        <f t="shared" si="35"/>
        <v>59.733334268491149</v>
      </c>
      <c r="BK32" s="91">
        <f t="shared" si="36"/>
        <v>111.3186</v>
      </c>
      <c r="BL32" s="59">
        <v>624.96</v>
      </c>
      <c r="BM32" s="91">
        <f t="shared" si="37"/>
        <v>73.916000000000025</v>
      </c>
      <c r="BN32" s="59">
        <v>182.4</v>
      </c>
      <c r="BO32" s="86">
        <f t="shared" si="38"/>
        <v>15.793133801644405</v>
      </c>
      <c r="BP32" s="91">
        <f t="shared" si="39"/>
        <v>94.208600000000004</v>
      </c>
      <c r="BQ32" s="59">
        <v>129.6</v>
      </c>
      <c r="BR32" s="91">
        <f t="shared" si="40"/>
        <v>55.65559999999995</v>
      </c>
      <c r="BS32" s="88">
        <v>113.28</v>
      </c>
      <c r="BT32" s="86">
        <f t="shared" si="41"/>
        <v>47.011053311238591</v>
      </c>
      <c r="BU32" s="91">
        <f t="shared" si="42"/>
        <v>7379.7902000000004</v>
      </c>
      <c r="BV32" s="59">
        <v>342.72</v>
      </c>
      <c r="BW32" s="91">
        <f t="shared" si="43"/>
        <v>3379.7460000000024</v>
      </c>
      <c r="BX32" s="59">
        <v>380.88</v>
      </c>
      <c r="BY32" s="86">
        <f t="shared" si="44"/>
        <v>77.702240589974764</v>
      </c>
      <c r="BZ32" s="91">
        <f t="shared" si="45"/>
        <v>352.8852</v>
      </c>
      <c r="CA32" s="59">
        <v>714.24</v>
      </c>
      <c r="CB32" s="91">
        <f t="shared" si="46"/>
        <v>139.16829444444431</v>
      </c>
      <c r="CC32" s="59">
        <v>455.04</v>
      </c>
      <c r="CD32" s="86">
        <f t="shared" si="47"/>
        <v>3.9361678782721641</v>
      </c>
      <c r="CE32" s="91">
        <f t="shared" si="48"/>
        <v>19.457799999999999</v>
      </c>
      <c r="CF32" s="59">
        <v>27.84</v>
      </c>
      <c r="CG32" s="91">
        <f t="shared" si="49"/>
        <v>19.201008333333327</v>
      </c>
      <c r="CH32" s="59">
        <v>32.64</v>
      </c>
    </row>
    <row r="33" spans="1:86" ht="13.5" thickBot="1" x14ac:dyDescent="0.25">
      <c r="A33" s="5" t="s">
        <v>3</v>
      </c>
      <c r="B33" s="31"/>
      <c r="C33" s="32"/>
      <c r="D33" s="79">
        <f>SUM(D9:D32)</f>
        <v>548.16</v>
      </c>
      <c r="E33" s="32"/>
      <c r="F33" s="79">
        <f>SUM(F9:F32)</f>
        <v>391.67999999999989</v>
      </c>
      <c r="G33" s="31"/>
      <c r="H33" s="32"/>
      <c r="I33" s="79">
        <f>SUM(I9:I32)</f>
        <v>621.11999999999989</v>
      </c>
      <c r="J33" s="92"/>
      <c r="K33" s="79">
        <f>SUM(K9:K32)</f>
        <v>621.11999999999989</v>
      </c>
      <c r="L33" s="31"/>
      <c r="M33" s="32"/>
      <c r="N33" s="79">
        <f>SUM(N9:N32)</f>
        <v>515.5200000000001</v>
      </c>
      <c r="P33" s="79">
        <f>SUM(P9:P32)</f>
        <v>870.72000000000048</v>
      </c>
      <c r="Q33" s="31"/>
      <c r="R33" s="32"/>
      <c r="S33" s="79">
        <f>SUM(S9:S32)</f>
        <v>17153.279999999995</v>
      </c>
      <c r="T33" s="32"/>
      <c r="U33" s="79">
        <f>SUM(U9:U32)</f>
        <v>7175.04</v>
      </c>
      <c r="V33" s="31"/>
      <c r="W33" s="32"/>
      <c r="X33" s="79">
        <f>SUM(X9:X32)</f>
        <v>15236.640000000005</v>
      </c>
      <c r="Y33" s="32"/>
      <c r="Z33" s="79">
        <f>SUM(Z9:Z32)</f>
        <v>7780.32</v>
      </c>
      <c r="AA33" s="31"/>
      <c r="AB33" s="32"/>
      <c r="AC33" s="79">
        <f>SUM(AC9:AC32)</f>
        <v>2240.6400000000003</v>
      </c>
      <c r="AD33" s="32"/>
      <c r="AE33" s="79">
        <f>SUM(AE9:AE32)</f>
        <v>1344.48</v>
      </c>
      <c r="AF33" s="31"/>
      <c r="AG33" s="32"/>
      <c r="AH33" s="79">
        <f>SUM(AH9:AH32)</f>
        <v>0</v>
      </c>
      <c r="AI33" s="32"/>
      <c r="AJ33" s="79">
        <f>SUM(AJ9:AJ32)</f>
        <v>0</v>
      </c>
      <c r="AK33" s="31"/>
      <c r="AL33" s="32"/>
      <c r="AM33" s="79">
        <f>SUM(AM9:AM32)</f>
        <v>785.2800000000002</v>
      </c>
      <c r="AN33" s="32"/>
      <c r="AO33" s="79">
        <f>SUM(AO9:AO32)</f>
        <v>1414.08</v>
      </c>
      <c r="AP33" s="31"/>
      <c r="AQ33" s="32"/>
      <c r="AR33" s="79">
        <f>SUM(AR9:AR32)</f>
        <v>70.080000000000027</v>
      </c>
      <c r="AS33" s="32"/>
      <c r="AT33" s="79">
        <f>SUM(AT9:AT32)</f>
        <v>216</v>
      </c>
      <c r="AU33" s="31"/>
      <c r="AV33" s="32"/>
      <c r="AW33" s="79">
        <f>SUM(AW9:AW32)</f>
        <v>1071.3600000000001</v>
      </c>
      <c r="AX33" s="32"/>
      <c r="AY33" s="79">
        <f>SUM(AY9:AY32)</f>
        <v>659.52000000000021</v>
      </c>
      <c r="AZ33" s="31"/>
      <c r="BA33" s="32"/>
      <c r="BB33" s="79">
        <f>SUM(BB9:BB32)</f>
        <v>3618.2400000000007</v>
      </c>
      <c r="BC33" s="32"/>
      <c r="BD33" s="79">
        <f>SUM(BD9:BD32)</f>
        <v>1468.8000000000002</v>
      </c>
      <c r="BE33" s="31"/>
      <c r="BF33" s="32"/>
      <c r="BG33" s="79">
        <f>SUM(BG9:BG32)</f>
        <v>2923.1999999999994</v>
      </c>
      <c r="BH33" s="92"/>
      <c r="BI33" s="79">
        <f>SUM(BI9:BI32)</f>
        <v>5204.256000000003</v>
      </c>
      <c r="BJ33" s="31"/>
      <c r="BK33" s="32"/>
      <c r="BL33" s="79">
        <f>SUM(BL9:BL32)</f>
        <v>9471.36</v>
      </c>
      <c r="BM33" s="32"/>
      <c r="BN33" s="79">
        <f>SUM(BN9:BN32)</f>
        <v>5644.7999999999993</v>
      </c>
      <c r="BO33" s="31"/>
      <c r="BP33" s="32"/>
      <c r="BQ33" s="79">
        <f>SUM(BQ9:BQ32)</f>
        <v>4130.88</v>
      </c>
      <c r="BR33" s="32"/>
      <c r="BS33" s="79">
        <f>SUM(BS9:BS32)</f>
        <v>2666.8800000000006</v>
      </c>
      <c r="BT33" s="31"/>
      <c r="BU33" s="32"/>
      <c r="BV33" s="79">
        <f>SUM(BV9:BV32)</f>
        <v>12596.400000000001</v>
      </c>
      <c r="BW33" s="32"/>
      <c r="BX33" s="79">
        <f>SUM(BX9:BX32)</f>
        <v>9957.5999999999985</v>
      </c>
      <c r="BY33" s="31"/>
      <c r="BZ33" s="32"/>
      <c r="CA33" s="79">
        <f>SUM(CA9:CA32)</f>
        <v>26658.720000000001</v>
      </c>
      <c r="CB33" s="32"/>
      <c r="CC33" s="79">
        <f>SUM(CC9:CC32)</f>
        <v>11795.719999999998</v>
      </c>
      <c r="CD33" s="31"/>
      <c r="CE33" s="32"/>
      <c r="CF33" s="79">
        <f>SUM(CF9:CF32)</f>
        <v>1320</v>
      </c>
      <c r="CG33" s="32"/>
      <c r="CH33" s="79">
        <f>SUM(CH9:CH32)</f>
        <v>1492.8400000000001</v>
      </c>
    </row>
    <row r="36" spans="1:86" x14ac:dyDescent="0.2">
      <c r="BT36" s="33"/>
    </row>
    <row r="37" spans="1:86" x14ac:dyDescent="0.2">
      <c r="B37" s="19" t="s">
        <v>15</v>
      </c>
      <c r="C37" s="19"/>
      <c r="D37" t="s">
        <v>65</v>
      </c>
      <c r="BT37" s="33"/>
    </row>
    <row r="38" spans="1:86" x14ac:dyDescent="0.2">
      <c r="B38" s="19" t="s">
        <v>16</v>
      </c>
      <c r="C38" s="19"/>
      <c r="D38" t="s">
        <v>21</v>
      </c>
    </row>
  </sheetData>
  <mergeCells count="134">
    <mergeCell ref="T5:U5"/>
    <mergeCell ref="O5:P5"/>
    <mergeCell ref="AB3:AE3"/>
    <mergeCell ref="AB4:AC4"/>
    <mergeCell ref="AD4:AE4"/>
    <mergeCell ref="AB5:AC5"/>
    <mergeCell ref="AD5:AE5"/>
    <mergeCell ref="AA1:AE1"/>
    <mergeCell ref="AA3:AA6"/>
    <mergeCell ref="V3:V6"/>
    <mergeCell ref="W3:Z3"/>
    <mergeCell ref="W4:X4"/>
    <mergeCell ref="Y4:Z4"/>
    <mergeCell ref="W5:X5"/>
    <mergeCell ref="Y5:Z5"/>
    <mergeCell ref="H4:I4"/>
    <mergeCell ref="J4:K4"/>
    <mergeCell ref="H5:I5"/>
    <mergeCell ref="J5:K5"/>
    <mergeCell ref="V1:Z1"/>
    <mergeCell ref="A1:U1"/>
    <mergeCell ref="G2:J2"/>
    <mergeCell ref="L3:L6"/>
    <mergeCell ref="M3:P3"/>
    <mergeCell ref="Q3:Q6"/>
    <mergeCell ref="A3:A6"/>
    <mergeCell ref="C4:D4"/>
    <mergeCell ref="C5:D5"/>
    <mergeCell ref="B3:B6"/>
    <mergeCell ref="E4:F4"/>
    <mergeCell ref="E5:F5"/>
    <mergeCell ref="C3:F3"/>
    <mergeCell ref="G3:G6"/>
    <mergeCell ref="H3:K3"/>
    <mergeCell ref="C2:E2"/>
    <mergeCell ref="R3:U3"/>
    <mergeCell ref="M4:N4"/>
    <mergeCell ref="O4:P4"/>
    <mergeCell ref="M5:N5"/>
    <mergeCell ref="AF1:AJ1"/>
    <mergeCell ref="AK1:AO1"/>
    <mergeCell ref="AP1:AT1"/>
    <mergeCell ref="AL4:AM4"/>
    <mergeCell ref="AN4:AO4"/>
    <mergeCell ref="AL5:AM5"/>
    <mergeCell ref="AN5:AO5"/>
    <mergeCell ref="AU1:AY1"/>
    <mergeCell ref="AF3:AF6"/>
    <mergeCell ref="AG3:AJ3"/>
    <mergeCell ref="AG4:AH4"/>
    <mergeCell ref="AI4:AJ4"/>
    <mergeCell ref="AG5:AH5"/>
    <mergeCell ref="AI5:AJ5"/>
    <mergeCell ref="AK3:AK6"/>
    <mergeCell ref="AL3:AO3"/>
    <mergeCell ref="AP3:AP6"/>
    <mergeCell ref="AQ3:AT3"/>
    <mergeCell ref="AU3:AU6"/>
    <mergeCell ref="AV3:AY3"/>
    <mergeCell ref="AQ4:AR4"/>
    <mergeCell ref="AS4:AT4"/>
    <mergeCell ref="AV4:AW4"/>
    <mergeCell ref="AX4:AY4"/>
    <mergeCell ref="AZ1:BD1"/>
    <mergeCell ref="AZ3:AZ6"/>
    <mergeCell ref="BA3:BD3"/>
    <mergeCell ref="BA4:BB4"/>
    <mergeCell ref="BC4:BD4"/>
    <mergeCell ref="BA5:BB5"/>
    <mergeCell ref="BC5:BD5"/>
    <mergeCell ref="AU2:AY2"/>
    <mergeCell ref="AZ2:BD2"/>
    <mergeCell ref="BE1:BI1"/>
    <mergeCell ref="BJ1:BN1"/>
    <mergeCell ref="BE3:BE6"/>
    <mergeCell ref="BF3:BI3"/>
    <mergeCell ref="BJ3:BJ6"/>
    <mergeCell ref="BK3:BN3"/>
    <mergeCell ref="BF4:BG4"/>
    <mergeCell ref="BH4:BI4"/>
    <mergeCell ref="BK4:BL4"/>
    <mergeCell ref="BM4:BN4"/>
    <mergeCell ref="BF5:BG5"/>
    <mergeCell ref="BH5:BI5"/>
    <mergeCell ref="BK5:BL5"/>
    <mergeCell ref="BM5:BN5"/>
    <mergeCell ref="BO1:BS1"/>
    <mergeCell ref="BT1:BX1"/>
    <mergeCell ref="BU3:BX3"/>
    <mergeCell ref="BT2:BX2"/>
    <mergeCell ref="BE2:BI2"/>
    <mergeCell ref="BO2:BS2"/>
    <mergeCell ref="BY1:CC1"/>
    <mergeCell ref="CD1:CH1"/>
    <mergeCell ref="BO3:BO6"/>
    <mergeCell ref="BP3:BS3"/>
    <mergeCell ref="BP4:BQ4"/>
    <mergeCell ref="BR4:BS4"/>
    <mergeCell ref="BP5:BQ5"/>
    <mergeCell ref="BR5:BS5"/>
    <mergeCell ref="CB5:CC5"/>
    <mergeCell ref="BT3:BT6"/>
    <mergeCell ref="BY3:BY6"/>
    <mergeCell ref="BU4:BV4"/>
    <mergeCell ref="BW4:BX4"/>
    <mergeCell ref="BU5:BV5"/>
    <mergeCell ref="BW5:BX5"/>
    <mergeCell ref="CE5:CF5"/>
    <mergeCell ref="CG5:CH5"/>
    <mergeCell ref="BZ3:CC3"/>
    <mergeCell ref="CD3:CD6"/>
    <mergeCell ref="CE3:CH3"/>
    <mergeCell ref="BZ4:CA4"/>
    <mergeCell ref="CB4:CC4"/>
    <mergeCell ref="CE4:CF4"/>
    <mergeCell ref="CG4:CH4"/>
    <mergeCell ref="BZ5:CA5"/>
    <mergeCell ref="L2:O2"/>
    <mergeCell ref="Q2:T2"/>
    <mergeCell ref="V2:Y2"/>
    <mergeCell ref="AA2:AD2"/>
    <mergeCell ref="BY2:CC2"/>
    <mergeCell ref="CD2:CH2"/>
    <mergeCell ref="BJ2:BN2"/>
    <mergeCell ref="AF2:AI2"/>
    <mergeCell ref="AK2:AN2"/>
    <mergeCell ref="AP2:AT2"/>
    <mergeCell ref="AQ5:AR5"/>
    <mergeCell ref="AS5:AT5"/>
    <mergeCell ref="AV5:AW5"/>
    <mergeCell ref="AX5:AY5"/>
    <mergeCell ref="R4:S4"/>
    <mergeCell ref="T4:U4"/>
    <mergeCell ref="R5:S5"/>
  </mergeCells>
  <phoneticPr fontId="0" type="noConversion"/>
  <pageMargins left="0.39370078740157483" right="0" top="0.78740157480314965" bottom="0.39370078740157483" header="0.51181102362204722" footer="0.51181102362204722"/>
  <pageSetup paperSize="9" scale="75" orientation="landscape" r:id="rId1"/>
  <headerFooter alignWithMargins="0"/>
  <colBreaks count="4" manualBreakCount="4">
    <brk id="21" max="1048575" man="1"/>
    <brk id="41" max="1048575" man="1"/>
    <brk id="61" max="1048575" man="1"/>
    <brk id="81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9"/>
  <sheetViews>
    <sheetView zoomScale="90" workbookViewId="0">
      <selection activeCell="S23" sqref="S23"/>
    </sheetView>
  </sheetViews>
  <sheetFormatPr defaultRowHeight="12.75" x14ac:dyDescent="0.2"/>
  <cols>
    <col min="1" max="1" width="7.7109375" style="32" customWidth="1"/>
    <col min="2" max="2" width="6.7109375" customWidth="1"/>
    <col min="3" max="3" width="10.7109375" customWidth="1"/>
    <col min="4" max="4" width="9.7109375" customWidth="1"/>
    <col min="5" max="5" width="10.7109375" customWidth="1"/>
    <col min="6" max="6" width="9.7109375" customWidth="1"/>
    <col min="7" max="7" width="6.7109375" customWidth="1"/>
    <col min="8" max="8" width="10.7109375" customWidth="1"/>
    <col min="9" max="9" width="9.7109375" customWidth="1"/>
    <col min="10" max="10" width="10.7109375" customWidth="1"/>
    <col min="11" max="11" width="9.7109375" customWidth="1"/>
    <col min="12" max="12" width="6.7109375" customWidth="1"/>
    <col min="13" max="13" width="10.7109375" customWidth="1"/>
    <col min="14" max="14" width="9.7109375" customWidth="1"/>
    <col min="15" max="15" width="10.7109375" customWidth="1"/>
    <col min="16" max="16" width="9.7109375" customWidth="1"/>
  </cols>
  <sheetData>
    <row r="1" spans="1:16" ht="62.25" customHeight="1" x14ac:dyDescent="0.2">
      <c r="A1" s="145" t="s">
        <v>61</v>
      </c>
      <c r="B1" s="145"/>
      <c r="C1" s="145"/>
      <c r="D1" s="145"/>
      <c r="E1" s="145"/>
      <c r="F1" s="145"/>
      <c r="G1" s="145"/>
      <c r="H1" s="145"/>
      <c r="I1" s="145"/>
      <c r="J1" s="145"/>
      <c r="K1" s="145"/>
    </row>
    <row r="2" spans="1:16" ht="15" customHeight="1" x14ac:dyDescent="0.2">
      <c r="A2" s="23"/>
      <c r="B2" s="23"/>
      <c r="C2" s="23"/>
      <c r="D2" s="23"/>
      <c r="E2" s="23"/>
      <c r="F2" s="23"/>
    </row>
    <row r="3" spans="1:16" ht="15" customHeight="1" thickBot="1" x14ac:dyDescent="0.25">
      <c r="A3" s="147" t="s">
        <v>49</v>
      </c>
      <c r="B3" s="147"/>
      <c r="C3" s="147"/>
      <c r="D3" s="147"/>
      <c r="E3" s="147"/>
      <c r="F3" s="147"/>
      <c r="G3" s="151" t="s">
        <v>54</v>
      </c>
      <c r="H3" s="151"/>
      <c r="I3" s="151"/>
      <c r="J3" s="151"/>
      <c r="K3" s="151"/>
      <c r="L3" s="151" t="s">
        <v>55</v>
      </c>
      <c r="M3" s="151"/>
      <c r="N3" s="151"/>
      <c r="O3" s="151"/>
      <c r="P3" s="151"/>
    </row>
    <row r="4" spans="1:16" ht="15.95" customHeight="1" thickBot="1" x14ac:dyDescent="0.25">
      <c r="A4" s="137" t="s">
        <v>0</v>
      </c>
      <c r="B4" s="137" t="s">
        <v>46</v>
      </c>
      <c r="C4" s="148" t="s">
        <v>47</v>
      </c>
      <c r="D4" s="149"/>
      <c r="E4" s="149"/>
      <c r="F4" s="150"/>
      <c r="G4" s="137" t="s">
        <v>46</v>
      </c>
      <c r="H4" s="148" t="s">
        <v>47</v>
      </c>
      <c r="I4" s="149"/>
      <c r="J4" s="149"/>
      <c r="K4" s="150"/>
      <c r="L4" s="136" t="s">
        <v>46</v>
      </c>
      <c r="M4" s="120" t="s">
        <v>47</v>
      </c>
      <c r="N4" s="121"/>
      <c r="O4" s="121"/>
      <c r="P4" s="122"/>
    </row>
    <row r="5" spans="1:16" ht="15.95" customHeight="1" thickBot="1" x14ac:dyDescent="0.25">
      <c r="A5" s="137"/>
      <c r="B5" s="137"/>
      <c r="C5" s="120" t="s">
        <v>8</v>
      </c>
      <c r="D5" s="122"/>
      <c r="E5" s="120" t="s">
        <v>9</v>
      </c>
      <c r="F5" s="122"/>
      <c r="G5" s="137"/>
      <c r="H5" s="120" t="s">
        <v>8</v>
      </c>
      <c r="I5" s="122"/>
      <c r="J5" s="120" t="s">
        <v>9</v>
      </c>
      <c r="K5" s="122"/>
      <c r="L5" s="137"/>
      <c r="M5" s="120" t="s">
        <v>8</v>
      </c>
      <c r="N5" s="122"/>
      <c r="O5" s="120" t="s">
        <v>9</v>
      </c>
      <c r="P5" s="122"/>
    </row>
    <row r="6" spans="1:16" ht="15.95" customHeight="1" thickBot="1" x14ac:dyDescent="0.25">
      <c r="A6" s="137"/>
      <c r="B6" s="137"/>
      <c r="C6" s="139" t="s">
        <v>48</v>
      </c>
      <c r="D6" s="140"/>
      <c r="E6" s="139" t="s">
        <v>48</v>
      </c>
      <c r="F6" s="140"/>
      <c r="G6" s="137"/>
      <c r="H6" s="139" t="s">
        <v>48</v>
      </c>
      <c r="I6" s="140"/>
      <c r="J6" s="139" t="s">
        <v>48</v>
      </c>
      <c r="K6" s="140"/>
      <c r="L6" s="137"/>
      <c r="M6" s="139" t="s">
        <v>48</v>
      </c>
      <c r="N6" s="140"/>
      <c r="O6" s="139" t="s">
        <v>48</v>
      </c>
      <c r="P6" s="140"/>
    </row>
    <row r="7" spans="1:16" ht="14.1" customHeight="1" thickBot="1" x14ac:dyDescent="0.25">
      <c r="A7" s="138"/>
      <c r="B7" s="138"/>
      <c r="C7" s="8" t="s">
        <v>4</v>
      </c>
      <c r="D7" s="7">
        <v>7000</v>
      </c>
      <c r="E7" s="8" t="s">
        <v>4</v>
      </c>
      <c r="F7" s="7">
        <v>7000</v>
      </c>
      <c r="G7" s="138"/>
      <c r="H7" s="8" t="s">
        <v>4</v>
      </c>
      <c r="I7" s="7">
        <v>21000</v>
      </c>
      <c r="J7" s="8" t="s">
        <v>4</v>
      </c>
      <c r="K7" s="7">
        <v>21000</v>
      </c>
      <c r="L7" s="138"/>
      <c r="M7" s="8" t="s">
        <v>4</v>
      </c>
      <c r="N7" s="7">
        <v>21000</v>
      </c>
      <c r="O7" s="8" t="s">
        <v>4</v>
      </c>
      <c r="P7" s="7">
        <v>21000</v>
      </c>
    </row>
    <row r="8" spans="1:16" ht="26.1" customHeight="1" thickBot="1" x14ac:dyDescent="0.25">
      <c r="A8" s="7" t="s">
        <v>11</v>
      </c>
      <c r="B8" s="7" t="s">
        <v>1</v>
      </c>
      <c r="C8" s="27" t="s">
        <v>6</v>
      </c>
      <c r="D8" s="28" t="s">
        <v>5</v>
      </c>
      <c r="E8" s="27" t="s">
        <v>6</v>
      </c>
      <c r="F8" s="28" t="s">
        <v>5</v>
      </c>
      <c r="G8" s="7" t="s">
        <v>1</v>
      </c>
      <c r="H8" s="27" t="s">
        <v>6</v>
      </c>
      <c r="I8" s="28" t="s">
        <v>5</v>
      </c>
      <c r="J8" s="27" t="s">
        <v>6</v>
      </c>
      <c r="K8" s="28" t="s">
        <v>5</v>
      </c>
      <c r="L8" s="7" t="s">
        <v>1</v>
      </c>
      <c r="M8" s="27" t="s">
        <v>6</v>
      </c>
      <c r="N8" s="28" t="s">
        <v>5</v>
      </c>
      <c r="O8" s="27" t="s">
        <v>6</v>
      </c>
      <c r="P8" s="28" t="s">
        <v>5</v>
      </c>
    </row>
    <row r="9" spans="1:16" ht="14.1" customHeight="1" x14ac:dyDescent="0.2">
      <c r="A9" s="29">
        <v>0</v>
      </c>
      <c r="B9" s="94">
        <v>7</v>
      </c>
      <c r="C9" s="72">
        <v>35.294199999999996</v>
      </c>
      <c r="D9" s="55" t="s">
        <v>10</v>
      </c>
      <c r="E9" s="72">
        <v>15.27</v>
      </c>
      <c r="F9" s="55" t="s">
        <v>10</v>
      </c>
      <c r="G9" s="98">
        <v>5</v>
      </c>
      <c r="H9" s="72">
        <v>42.569400000000002</v>
      </c>
      <c r="I9" s="55" t="s">
        <v>10</v>
      </c>
      <c r="J9" s="72">
        <v>14.44</v>
      </c>
      <c r="K9" s="55" t="s">
        <v>10</v>
      </c>
      <c r="L9" s="98">
        <v>9</v>
      </c>
      <c r="M9" s="72">
        <v>48.044199999999996</v>
      </c>
      <c r="N9" s="55" t="s">
        <v>10</v>
      </c>
      <c r="O9" s="72">
        <v>28.49</v>
      </c>
      <c r="P9" s="55" t="s">
        <v>10</v>
      </c>
    </row>
    <row r="10" spans="1:16" ht="14.1" customHeight="1" x14ac:dyDescent="0.2">
      <c r="A10" s="1">
        <v>4.1666666666666664E-2</v>
      </c>
      <c r="B10" s="94">
        <f>(D10^2+F10^2)^0.5/37.5/1.73</f>
        <v>4.7907514450867055</v>
      </c>
      <c r="C10" s="73">
        <f>C9+D10/D$7</f>
        <v>35.3386</v>
      </c>
      <c r="D10" s="68">
        <v>310.8</v>
      </c>
      <c r="E10" s="73">
        <f>E9+F10/F$7</f>
        <v>15.27</v>
      </c>
      <c r="F10" s="56">
        <v>0</v>
      </c>
      <c r="G10" s="94">
        <f>(I10^2+K10^2)^0.5/37.5/1.73</f>
        <v>6.1544616207722314</v>
      </c>
      <c r="H10" s="73">
        <f>H9+I10/I$7</f>
        <v>42.587600000000002</v>
      </c>
      <c r="I10" s="68">
        <v>382.2</v>
      </c>
      <c r="J10" s="73">
        <f>J9+K10/K$7</f>
        <v>14.445499999999999</v>
      </c>
      <c r="K10" s="56">
        <v>115.5</v>
      </c>
      <c r="L10" s="94">
        <f>(N10^2+P10^2)^0.5/37.5/1.73</f>
        <v>9.9793964632431784</v>
      </c>
      <c r="M10" s="73">
        <f>M9+N10/N$7</f>
        <v>48.072999999999993</v>
      </c>
      <c r="N10" s="68">
        <v>604.80000000000007</v>
      </c>
      <c r="O10" s="73">
        <f>O9+P10/P$7</f>
        <v>28.500999999999998</v>
      </c>
      <c r="P10" s="56">
        <v>231</v>
      </c>
    </row>
    <row r="11" spans="1:16" ht="14.1" customHeight="1" x14ac:dyDescent="0.2">
      <c r="A11" s="1">
        <v>8.3333333333333301E-2</v>
      </c>
      <c r="B11" s="94">
        <f t="shared" ref="B11:B33" si="0">(D11^2+F11^2)^0.5/37.5/1.73</f>
        <v>4.6612716763005784</v>
      </c>
      <c r="C11" s="73">
        <f t="shared" ref="C11:E33" si="1">C10+D11/D$7</f>
        <v>35.381799999999998</v>
      </c>
      <c r="D11" s="56">
        <v>302.40000000000003</v>
      </c>
      <c r="E11" s="73">
        <f t="shared" si="1"/>
        <v>15.27</v>
      </c>
      <c r="F11" s="56">
        <v>0</v>
      </c>
      <c r="G11" s="94">
        <f t="shared" ref="G11:G33" si="2">(I11^2+K11^2)^0.5/37.5/1.73</f>
        <v>4.9292737108403806</v>
      </c>
      <c r="H11" s="73">
        <f t="shared" ref="H11:H33" si="3">H10+I11/I$7</f>
        <v>42.601800000000004</v>
      </c>
      <c r="I11" s="56">
        <v>298.2</v>
      </c>
      <c r="J11" s="73">
        <f t="shared" ref="J11:J33" si="4">J10+K11/K$7</f>
        <v>14.450999999999999</v>
      </c>
      <c r="K11" s="56">
        <v>115.5</v>
      </c>
      <c r="L11" s="94">
        <f t="shared" ref="L11:L33" si="5">(N11^2+P11^2)^0.5/37.5/1.73</f>
        <v>8.7315481545474665</v>
      </c>
      <c r="M11" s="73">
        <f t="shared" ref="M11:M33" si="6">M10+N11/N$7</f>
        <v>48.097399999999993</v>
      </c>
      <c r="N11" s="56">
        <v>512.4</v>
      </c>
      <c r="O11" s="73">
        <f t="shared" ref="O11:O33" si="7">O10+P11/P$7</f>
        <v>28.512499999999999</v>
      </c>
      <c r="P11" s="56">
        <v>241.5</v>
      </c>
    </row>
    <row r="12" spans="1:16" ht="14.1" customHeight="1" x14ac:dyDescent="0.2">
      <c r="A12" s="1">
        <v>0.125</v>
      </c>
      <c r="B12" s="94">
        <f t="shared" si="0"/>
        <v>4.9202312138728326</v>
      </c>
      <c r="C12" s="73">
        <f t="shared" si="1"/>
        <v>35.427399999999999</v>
      </c>
      <c r="D12" s="56">
        <v>319.2</v>
      </c>
      <c r="E12" s="73">
        <f t="shared" si="1"/>
        <v>15.27</v>
      </c>
      <c r="F12" s="56">
        <v>0</v>
      </c>
      <c r="G12" s="94">
        <f t="shared" si="2"/>
        <v>4.6289017341040468</v>
      </c>
      <c r="H12" s="73">
        <f t="shared" si="3"/>
        <v>42.615000000000002</v>
      </c>
      <c r="I12" s="56">
        <v>277.2</v>
      </c>
      <c r="J12" s="73">
        <f t="shared" si="4"/>
        <v>14.456499999999998</v>
      </c>
      <c r="K12" s="56">
        <v>115.5</v>
      </c>
      <c r="L12" s="94">
        <f t="shared" si="5"/>
        <v>8.3111993487857152</v>
      </c>
      <c r="M12" s="73">
        <f t="shared" si="6"/>
        <v>48.120599999999996</v>
      </c>
      <c r="N12" s="56">
        <v>487.2</v>
      </c>
      <c r="O12" s="73">
        <f t="shared" si="7"/>
        <v>28.523499999999999</v>
      </c>
      <c r="P12" s="56">
        <v>231</v>
      </c>
    </row>
    <row r="13" spans="1:16" s="48" customFormat="1" ht="14.1" customHeight="1" x14ac:dyDescent="0.2">
      <c r="A13" s="46">
        <v>0.16666666666666699</v>
      </c>
      <c r="B13" s="95">
        <f t="shared" si="0"/>
        <v>4.7907514450867055</v>
      </c>
      <c r="C13" s="74">
        <f t="shared" si="1"/>
        <v>35.471800000000002</v>
      </c>
      <c r="D13" s="57">
        <v>310.8</v>
      </c>
      <c r="E13" s="74">
        <f t="shared" si="1"/>
        <v>15.27</v>
      </c>
      <c r="F13" s="57">
        <v>0</v>
      </c>
      <c r="G13" s="95">
        <f t="shared" si="2"/>
        <v>4.802220297963232</v>
      </c>
      <c r="H13" s="74">
        <f t="shared" si="3"/>
        <v>42.627800000000001</v>
      </c>
      <c r="I13" s="57">
        <v>268.8</v>
      </c>
      <c r="J13" s="74">
        <f t="shared" si="4"/>
        <v>14.463999999999999</v>
      </c>
      <c r="K13" s="57">
        <v>157.5</v>
      </c>
      <c r="L13" s="95">
        <f t="shared" si="5"/>
        <v>8.0199104034155635</v>
      </c>
      <c r="M13" s="74">
        <f t="shared" si="6"/>
        <v>48.142799999999994</v>
      </c>
      <c r="N13" s="57">
        <v>466.2</v>
      </c>
      <c r="O13" s="74">
        <f t="shared" si="7"/>
        <v>28.534499999999998</v>
      </c>
      <c r="P13" s="57">
        <v>231</v>
      </c>
    </row>
    <row r="14" spans="1:16" ht="14.1" customHeight="1" x14ac:dyDescent="0.2">
      <c r="A14" s="1">
        <v>0.20833333333333301</v>
      </c>
      <c r="B14" s="94">
        <f t="shared" si="0"/>
        <v>5.0497109826589597</v>
      </c>
      <c r="C14" s="73">
        <f t="shared" si="1"/>
        <v>35.518599999999999</v>
      </c>
      <c r="D14" s="56">
        <v>327.60000000000002</v>
      </c>
      <c r="E14" s="73">
        <f t="shared" si="1"/>
        <v>15.27</v>
      </c>
      <c r="F14" s="56">
        <v>0</v>
      </c>
      <c r="G14" s="94">
        <f t="shared" si="2"/>
        <v>4.836463680715406</v>
      </c>
      <c r="H14" s="73">
        <f t="shared" si="3"/>
        <v>42.640999999999998</v>
      </c>
      <c r="I14" s="56">
        <v>277.2</v>
      </c>
      <c r="J14" s="73">
        <f t="shared" si="4"/>
        <v>14.470999999999998</v>
      </c>
      <c r="K14" s="56">
        <v>147</v>
      </c>
      <c r="L14" s="94">
        <f t="shared" si="5"/>
        <v>11.379726726076763</v>
      </c>
      <c r="M14" s="73">
        <f t="shared" si="6"/>
        <v>48.166999999999994</v>
      </c>
      <c r="N14" s="56">
        <v>508.2</v>
      </c>
      <c r="O14" s="73">
        <f t="shared" si="7"/>
        <v>28.56</v>
      </c>
      <c r="P14" s="56">
        <v>535.5</v>
      </c>
    </row>
    <row r="15" spans="1:16" ht="14.1" customHeight="1" x14ac:dyDescent="0.2">
      <c r="A15" s="1">
        <v>0.25</v>
      </c>
      <c r="B15" s="94">
        <f t="shared" si="0"/>
        <v>5.6994083644856426</v>
      </c>
      <c r="C15" s="73">
        <f t="shared" si="1"/>
        <v>35.571399999999997</v>
      </c>
      <c r="D15" s="56">
        <v>369.6</v>
      </c>
      <c r="E15" s="73">
        <f t="shared" si="1"/>
        <v>15.2715</v>
      </c>
      <c r="F15" s="56">
        <v>10.5</v>
      </c>
      <c r="G15" s="94">
        <f t="shared" si="2"/>
        <v>5.0666973825428769</v>
      </c>
      <c r="H15" s="73">
        <f t="shared" si="3"/>
        <v>42.655000000000001</v>
      </c>
      <c r="I15" s="56">
        <v>294</v>
      </c>
      <c r="J15" s="73">
        <f t="shared" si="4"/>
        <v>14.477999999999998</v>
      </c>
      <c r="K15" s="56">
        <v>147</v>
      </c>
      <c r="L15" s="94">
        <f t="shared" si="5"/>
        <v>9.6365160255472269</v>
      </c>
      <c r="M15" s="73">
        <f t="shared" si="6"/>
        <v>48.192999999999998</v>
      </c>
      <c r="N15" s="56">
        <v>546</v>
      </c>
      <c r="O15" s="73">
        <f t="shared" si="7"/>
        <v>28.5745</v>
      </c>
      <c r="P15" s="56">
        <v>304.5</v>
      </c>
    </row>
    <row r="16" spans="1:16" ht="14.1" customHeight="1" x14ac:dyDescent="0.2">
      <c r="A16" s="1">
        <v>0.29166666666666702</v>
      </c>
      <c r="B16" s="94">
        <f t="shared" si="0"/>
        <v>7.1879495684302048</v>
      </c>
      <c r="C16" s="73">
        <f t="shared" si="1"/>
        <v>35.637999999999998</v>
      </c>
      <c r="D16" s="56">
        <v>466.2</v>
      </c>
      <c r="E16" s="73">
        <f t="shared" si="1"/>
        <v>15.273</v>
      </c>
      <c r="F16" s="56">
        <v>10.5</v>
      </c>
      <c r="G16" s="94">
        <f t="shared" si="2"/>
        <v>7.0356052609531394</v>
      </c>
      <c r="H16" s="73">
        <f t="shared" si="3"/>
        <v>42.675400000000003</v>
      </c>
      <c r="I16" s="56">
        <v>428.40000000000003</v>
      </c>
      <c r="J16" s="73">
        <f t="shared" si="4"/>
        <v>14.485499999999998</v>
      </c>
      <c r="K16" s="56">
        <v>157.5</v>
      </c>
      <c r="L16" s="94">
        <f t="shared" si="5"/>
        <v>13.861026961542727</v>
      </c>
      <c r="M16" s="73">
        <f t="shared" si="6"/>
        <v>48.227399999999996</v>
      </c>
      <c r="N16" s="56">
        <v>722.4</v>
      </c>
      <c r="O16" s="73">
        <f t="shared" si="7"/>
        <v>28.6</v>
      </c>
      <c r="P16" s="56">
        <v>535.5</v>
      </c>
    </row>
    <row r="17" spans="1:16" ht="14.1" customHeight="1" x14ac:dyDescent="0.2">
      <c r="A17" s="1">
        <v>0.33333333333333298</v>
      </c>
      <c r="B17" s="94">
        <f t="shared" si="0"/>
        <v>7.8351978343078965</v>
      </c>
      <c r="C17" s="73">
        <f t="shared" si="1"/>
        <v>35.710599999999999</v>
      </c>
      <c r="D17" s="56">
        <v>508.2</v>
      </c>
      <c r="E17" s="73">
        <f t="shared" si="1"/>
        <v>15.2745</v>
      </c>
      <c r="F17" s="56">
        <v>10.5</v>
      </c>
      <c r="G17" s="94">
        <f t="shared" si="2"/>
        <v>7.9541188249568524</v>
      </c>
      <c r="H17" s="73">
        <f t="shared" si="3"/>
        <v>42.698800000000006</v>
      </c>
      <c r="I17" s="56">
        <v>491.40000000000003</v>
      </c>
      <c r="J17" s="73">
        <f t="shared" si="4"/>
        <v>14.492999999999999</v>
      </c>
      <c r="K17" s="56">
        <v>157.5</v>
      </c>
      <c r="L17" s="94">
        <f t="shared" si="5"/>
        <v>15.794442200464154</v>
      </c>
      <c r="M17" s="73">
        <f t="shared" si="6"/>
        <v>48.268999999999998</v>
      </c>
      <c r="N17" s="56">
        <v>873.6</v>
      </c>
      <c r="O17" s="73">
        <f t="shared" si="7"/>
        <v>28.625500000000002</v>
      </c>
      <c r="P17" s="56">
        <v>535.5</v>
      </c>
    </row>
    <row r="18" spans="1:16" ht="14.1" customHeight="1" x14ac:dyDescent="0.2">
      <c r="A18" s="11">
        <v>0.375</v>
      </c>
      <c r="B18" s="94">
        <f t="shared" si="0"/>
        <v>10.557217331416103</v>
      </c>
      <c r="C18" s="73">
        <f t="shared" si="1"/>
        <v>35.804200000000002</v>
      </c>
      <c r="D18" s="56">
        <v>655.20000000000005</v>
      </c>
      <c r="E18" s="73">
        <f t="shared" si="1"/>
        <v>15.302999999999999</v>
      </c>
      <c r="F18" s="58">
        <v>199.5</v>
      </c>
      <c r="G18" s="94">
        <f t="shared" si="2"/>
        <v>8.0314647361328166</v>
      </c>
      <c r="H18" s="73">
        <f t="shared" si="3"/>
        <v>42.723200000000006</v>
      </c>
      <c r="I18" s="56">
        <v>512.4</v>
      </c>
      <c r="J18" s="73">
        <f t="shared" si="4"/>
        <v>14.497499999999999</v>
      </c>
      <c r="K18" s="58">
        <v>94.5</v>
      </c>
      <c r="L18" s="94">
        <f t="shared" si="5"/>
        <v>16.553704867575554</v>
      </c>
      <c r="M18" s="73">
        <f t="shared" si="6"/>
        <v>48.315399999999997</v>
      </c>
      <c r="N18" s="56">
        <v>974.4</v>
      </c>
      <c r="O18" s="73">
        <f t="shared" si="7"/>
        <v>28.647000000000002</v>
      </c>
      <c r="P18" s="58">
        <v>451.5</v>
      </c>
    </row>
    <row r="19" spans="1:16" s="48" customFormat="1" ht="14.1" customHeight="1" x14ac:dyDescent="0.2">
      <c r="A19" s="46">
        <v>0.41666666666666702</v>
      </c>
      <c r="B19" s="95">
        <f t="shared" si="0"/>
        <v>11.365676281992846</v>
      </c>
      <c r="C19" s="74">
        <f t="shared" si="1"/>
        <v>35.900800000000004</v>
      </c>
      <c r="D19" s="57">
        <v>676.2</v>
      </c>
      <c r="E19" s="74">
        <f t="shared" si="1"/>
        <v>15.344999999999999</v>
      </c>
      <c r="F19" s="57">
        <v>294</v>
      </c>
      <c r="G19" s="95">
        <f t="shared" si="2"/>
        <v>8.3248669701383324</v>
      </c>
      <c r="H19" s="74">
        <f t="shared" si="3"/>
        <v>42.747800000000005</v>
      </c>
      <c r="I19" s="57">
        <v>516.6</v>
      </c>
      <c r="J19" s="74">
        <f t="shared" si="4"/>
        <v>14.504999999999999</v>
      </c>
      <c r="K19" s="57">
        <v>157.5</v>
      </c>
      <c r="L19" s="95">
        <f t="shared" si="5"/>
        <v>17.312956989936001</v>
      </c>
      <c r="M19" s="74">
        <f t="shared" si="6"/>
        <v>48.364799999999995</v>
      </c>
      <c r="N19" s="57">
        <v>1037.4000000000001</v>
      </c>
      <c r="O19" s="74">
        <f t="shared" si="7"/>
        <v>28.6675</v>
      </c>
      <c r="P19" s="57">
        <v>430.5</v>
      </c>
    </row>
    <row r="20" spans="1:16" ht="14.1" customHeight="1" x14ac:dyDescent="0.2">
      <c r="A20" s="1">
        <v>0.45833333333333298</v>
      </c>
      <c r="B20" s="94">
        <f t="shared" si="0"/>
        <v>10.790606532912035</v>
      </c>
      <c r="C20" s="73">
        <f t="shared" si="1"/>
        <v>35.996200000000002</v>
      </c>
      <c r="D20" s="56">
        <v>667.80000000000007</v>
      </c>
      <c r="E20" s="73">
        <f t="shared" si="1"/>
        <v>15.374999999999998</v>
      </c>
      <c r="F20" s="56">
        <v>210</v>
      </c>
      <c r="G20" s="94">
        <f t="shared" si="2"/>
        <v>8.0924855491329488</v>
      </c>
      <c r="H20" s="73">
        <f t="shared" si="3"/>
        <v>42.771800000000006</v>
      </c>
      <c r="I20" s="56">
        <v>504</v>
      </c>
      <c r="J20" s="73">
        <f t="shared" si="4"/>
        <v>14.511999999999999</v>
      </c>
      <c r="K20" s="56">
        <v>147</v>
      </c>
      <c r="L20" s="94">
        <f t="shared" si="5"/>
        <v>16.772628531646536</v>
      </c>
      <c r="M20" s="73">
        <f t="shared" si="6"/>
        <v>48.412599999999998</v>
      </c>
      <c r="N20" s="56">
        <v>1003.8000000000001</v>
      </c>
      <c r="O20" s="73">
        <f t="shared" si="7"/>
        <v>28.6875</v>
      </c>
      <c r="P20" s="56">
        <v>420</v>
      </c>
    </row>
    <row r="21" spans="1:16" ht="14.1" customHeight="1" x14ac:dyDescent="0.2">
      <c r="A21" s="1">
        <v>0.5</v>
      </c>
      <c r="B21" s="94">
        <f t="shared" si="0"/>
        <v>12.246965610350097</v>
      </c>
      <c r="C21" s="73">
        <f t="shared" si="1"/>
        <v>36.104800000000004</v>
      </c>
      <c r="D21" s="56">
        <v>760.2</v>
      </c>
      <c r="E21" s="73">
        <f t="shared" si="1"/>
        <v>15.407999999999998</v>
      </c>
      <c r="F21" s="56">
        <v>231</v>
      </c>
      <c r="G21" s="94">
        <f t="shared" si="2"/>
        <v>8.1546559858188594</v>
      </c>
      <c r="H21" s="73">
        <f t="shared" si="3"/>
        <v>42.796000000000006</v>
      </c>
      <c r="I21" s="56">
        <v>508.2</v>
      </c>
      <c r="J21" s="73">
        <f t="shared" si="4"/>
        <v>14.518999999999998</v>
      </c>
      <c r="K21" s="56">
        <v>147</v>
      </c>
      <c r="L21" s="94">
        <f t="shared" si="5"/>
        <v>17.010982099171958</v>
      </c>
      <c r="M21" s="73">
        <f t="shared" si="6"/>
        <v>48.461399999999998</v>
      </c>
      <c r="N21" s="56">
        <v>1024.8</v>
      </c>
      <c r="O21" s="73">
        <f t="shared" si="7"/>
        <v>28.707000000000001</v>
      </c>
      <c r="P21" s="56">
        <v>409.5</v>
      </c>
    </row>
    <row r="22" spans="1:16" ht="14.1" customHeight="1" x14ac:dyDescent="0.2">
      <c r="A22" s="1">
        <v>0.54166666666666696</v>
      </c>
      <c r="B22" s="94">
        <f t="shared" si="0"/>
        <v>9.2592181303234771</v>
      </c>
      <c r="C22" s="73">
        <f t="shared" si="1"/>
        <v>36.190600000000003</v>
      </c>
      <c r="D22" s="56">
        <v>600.6</v>
      </c>
      <c r="E22" s="73">
        <f t="shared" si="1"/>
        <v>15.409499999999998</v>
      </c>
      <c r="F22" s="56">
        <v>10.5</v>
      </c>
      <c r="G22" s="94">
        <f t="shared" si="2"/>
        <v>8.3414018564629391</v>
      </c>
      <c r="H22" s="73">
        <f t="shared" si="3"/>
        <v>42.820800000000006</v>
      </c>
      <c r="I22" s="56">
        <v>520.79999999999995</v>
      </c>
      <c r="J22" s="73">
        <f t="shared" si="4"/>
        <v>14.525999999999998</v>
      </c>
      <c r="K22" s="56">
        <v>147</v>
      </c>
      <c r="L22" s="94">
        <f t="shared" si="5"/>
        <v>18.168305920973758</v>
      </c>
      <c r="M22" s="73">
        <f t="shared" si="6"/>
        <v>48.511399999999995</v>
      </c>
      <c r="N22" s="56">
        <v>1050</v>
      </c>
      <c r="O22" s="73">
        <f t="shared" si="7"/>
        <v>28.732500000000002</v>
      </c>
      <c r="P22" s="56">
        <v>535.5</v>
      </c>
    </row>
    <row r="23" spans="1:16" ht="14.1" customHeight="1" x14ac:dyDescent="0.2">
      <c r="A23" s="1">
        <v>0.58333333333333304</v>
      </c>
      <c r="B23" s="94">
        <f t="shared" si="0"/>
        <v>12.458054934358831</v>
      </c>
      <c r="C23" s="73">
        <f t="shared" si="1"/>
        <v>36.299800000000005</v>
      </c>
      <c r="D23" s="56">
        <v>764.4</v>
      </c>
      <c r="E23" s="73">
        <f t="shared" si="1"/>
        <v>15.446999999999997</v>
      </c>
      <c r="F23" s="56">
        <v>262.5</v>
      </c>
      <c r="G23" s="94">
        <f t="shared" si="2"/>
        <v>8.0924855491329488</v>
      </c>
      <c r="H23" s="73">
        <f t="shared" si="3"/>
        <v>42.844800000000006</v>
      </c>
      <c r="I23" s="56">
        <v>504</v>
      </c>
      <c r="J23" s="73">
        <f t="shared" si="4"/>
        <v>14.532999999999998</v>
      </c>
      <c r="K23" s="56">
        <v>147</v>
      </c>
      <c r="L23" s="94">
        <f t="shared" si="5"/>
        <v>18.04388382415274</v>
      </c>
      <c r="M23" s="73">
        <f t="shared" si="6"/>
        <v>48.562399999999997</v>
      </c>
      <c r="N23" s="56">
        <v>1071</v>
      </c>
      <c r="O23" s="73">
        <f t="shared" si="7"/>
        <v>28.755000000000003</v>
      </c>
      <c r="P23" s="56">
        <v>472.5</v>
      </c>
    </row>
    <row r="24" spans="1:16" ht="14.1" customHeight="1" x14ac:dyDescent="0.2">
      <c r="A24" s="1">
        <v>0.625</v>
      </c>
      <c r="B24" s="94">
        <f t="shared" si="0"/>
        <v>11.727081015708297</v>
      </c>
      <c r="C24" s="73">
        <f t="shared" si="1"/>
        <v>36.399400000000007</v>
      </c>
      <c r="D24" s="56">
        <v>697.2</v>
      </c>
      <c r="E24" s="73">
        <f t="shared" si="1"/>
        <v>15.490499999999997</v>
      </c>
      <c r="F24" s="56">
        <v>304.5</v>
      </c>
      <c r="G24" s="94">
        <f t="shared" si="2"/>
        <v>7.8442195200699905</v>
      </c>
      <c r="H24" s="73">
        <f t="shared" si="3"/>
        <v>42.868000000000009</v>
      </c>
      <c r="I24" s="56">
        <v>487.2</v>
      </c>
      <c r="J24" s="73">
        <f t="shared" si="4"/>
        <v>14.539999999999997</v>
      </c>
      <c r="K24" s="56">
        <v>147</v>
      </c>
      <c r="L24" s="94">
        <f t="shared" si="5"/>
        <v>17.150693890107153</v>
      </c>
      <c r="M24" s="73">
        <f t="shared" si="6"/>
        <v>48.610599999999998</v>
      </c>
      <c r="N24" s="56">
        <v>1012.2</v>
      </c>
      <c r="O24" s="73">
        <f t="shared" si="7"/>
        <v>28.777000000000001</v>
      </c>
      <c r="P24" s="56">
        <v>462</v>
      </c>
    </row>
    <row r="25" spans="1:16" ht="14.1" customHeight="1" x14ac:dyDescent="0.2">
      <c r="A25" s="1">
        <v>0.66666666666666696</v>
      </c>
      <c r="B25" s="94">
        <f t="shared" si="0"/>
        <v>10.460500956293027</v>
      </c>
      <c r="C25" s="73">
        <f t="shared" si="1"/>
        <v>36.490000000000009</v>
      </c>
      <c r="D25" s="56">
        <v>634.20000000000005</v>
      </c>
      <c r="E25" s="73">
        <f t="shared" si="1"/>
        <v>15.524999999999997</v>
      </c>
      <c r="F25" s="56">
        <v>241.5</v>
      </c>
      <c r="G25" s="94">
        <f t="shared" si="2"/>
        <v>8.1890196055227396</v>
      </c>
      <c r="H25" s="73">
        <f t="shared" si="3"/>
        <v>42.89200000000001</v>
      </c>
      <c r="I25" s="56">
        <v>504</v>
      </c>
      <c r="J25" s="73">
        <f t="shared" si="4"/>
        <v>14.547999999999996</v>
      </c>
      <c r="K25" s="56">
        <v>168</v>
      </c>
      <c r="L25" s="94">
        <f t="shared" si="5"/>
        <v>17.251964516015747</v>
      </c>
      <c r="M25" s="73">
        <f t="shared" si="6"/>
        <v>48.657399999999996</v>
      </c>
      <c r="N25" s="56">
        <v>982.80000000000007</v>
      </c>
      <c r="O25" s="73">
        <f t="shared" si="7"/>
        <v>28.802500000000002</v>
      </c>
      <c r="P25" s="56">
        <v>535.5</v>
      </c>
    </row>
    <row r="26" spans="1:16" ht="14.1" customHeight="1" x14ac:dyDescent="0.2">
      <c r="A26" s="1">
        <v>0.70833333333333304</v>
      </c>
      <c r="B26" s="94">
        <f t="shared" si="0"/>
        <v>9.4229421655943835</v>
      </c>
      <c r="C26" s="73">
        <f t="shared" si="1"/>
        <v>36.576400000000007</v>
      </c>
      <c r="D26" s="56">
        <v>604.80000000000007</v>
      </c>
      <c r="E26" s="73">
        <f t="shared" si="1"/>
        <v>15.537714285714282</v>
      </c>
      <c r="F26" s="58">
        <v>89</v>
      </c>
      <c r="G26" s="94">
        <f t="shared" si="2"/>
        <v>8.7930134255218011</v>
      </c>
      <c r="H26" s="73">
        <f t="shared" si="3"/>
        <v>42.917800000000007</v>
      </c>
      <c r="I26" s="56">
        <v>541.79999999999995</v>
      </c>
      <c r="J26" s="73">
        <f t="shared" si="4"/>
        <v>14.556499999999996</v>
      </c>
      <c r="K26" s="56">
        <v>178.5</v>
      </c>
      <c r="L26" s="94">
        <f t="shared" si="5"/>
        <v>17.02502025779437</v>
      </c>
      <c r="M26" s="73">
        <f t="shared" si="6"/>
        <v>48.703399999999995</v>
      </c>
      <c r="N26" s="56">
        <v>966</v>
      </c>
      <c r="O26" s="73">
        <f t="shared" si="7"/>
        <v>28.828000000000003</v>
      </c>
      <c r="P26" s="56">
        <v>535.5</v>
      </c>
    </row>
    <row r="27" spans="1:16" ht="14.1" customHeight="1" x14ac:dyDescent="0.2">
      <c r="A27" s="11">
        <v>0.75</v>
      </c>
      <c r="B27" s="94">
        <f t="shared" si="0"/>
        <v>7.7869056517414066</v>
      </c>
      <c r="C27" s="73">
        <f t="shared" si="1"/>
        <v>36.647800000000004</v>
      </c>
      <c r="D27" s="56">
        <v>499.8</v>
      </c>
      <c r="E27" s="73">
        <f t="shared" si="1"/>
        <v>15.548214285714282</v>
      </c>
      <c r="F27" s="58">
        <v>73.5</v>
      </c>
      <c r="G27" s="94">
        <f t="shared" si="2"/>
        <v>8.863750807954407</v>
      </c>
      <c r="H27" s="73">
        <f t="shared" si="3"/>
        <v>42.944400000000009</v>
      </c>
      <c r="I27" s="56">
        <v>558.6</v>
      </c>
      <c r="J27" s="73">
        <f t="shared" si="4"/>
        <v>14.562999999999997</v>
      </c>
      <c r="K27" s="58">
        <v>136.5</v>
      </c>
      <c r="L27" s="94">
        <f t="shared" si="5"/>
        <v>16.531155491206178</v>
      </c>
      <c r="M27" s="73">
        <f t="shared" si="6"/>
        <v>48.750599999999991</v>
      </c>
      <c r="N27" s="56">
        <v>991.2</v>
      </c>
      <c r="O27" s="73">
        <f t="shared" si="7"/>
        <v>28.847500000000004</v>
      </c>
      <c r="P27" s="58">
        <v>409.5</v>
      </c>
    </row>
    <row r="28" spans="1:16" ht="14.1" customHeight="1" x14ac:dyDescent="0.2">
      <c r="A28" s="1">
        <v>0.79166666666666696</v>
      </c>
      <c r="B28" s="94">
        <f t="shared" si="0"/>
        <v>8.1716635230453658</v>
      </c>
      <c r="C28" s="73">
        <f t="shared" si="1"/>
        <v>36.723400000000005</v>
      </c>
      <c r="D28" s="56">
        <v>529.20000000000005</v>
      </c>
      <c r="E28" s="73">
        <f t="shared" si="1"/>
        <v>15.552714285714282</v>
      </c>
      <c r="F28" s="56">
        <v>31.5</v>
      </c>
      <c r="G28" s="94">
        <f t="shared" si="2"/>
        <v>9.656882056067893</v>
      </c>
      <c r="H28" s="73">
        <f t="shared" si="3"/>
        <v>42.973400000000012</v>
      </c>
      <c r="I28" s="56">
        <v>609</v>
      </c>
      <c r="J28" s="73">
        <f t="shared" si="4"/>
        <v>14.569999999999997</v>
      </c>
      <c r="K28" s="56">
        <v>147</v>
      </c>
      <c r="L28" s="94">
        <f t="shared" si="5"/>
        <v>17.76579092547599</v>
      </c>
      <c r="M28" s="73">
        <f t="shared" si="6"/>
        <v>48.799199999999992</v>
      </c>
      <c r="N28" s="56">
        <v>1020.6</v>
      </c>
      <c r="O28" s="73">
        <f t="shared" si="7"/>
        <v>28.873000000000005</v>
      </c>
      <c r="P28" s="56">
        <v>535.5</v>
      </c>
    </row>
    <row r="29" spans="1:16" ht="14.1" customHeight="1" x14ac:dyDescent="0.2">
      <c r="A29" s="1">
        <v>0.83333333333333304</v>
      </c>
      <c r="B29" s="94">
        <f t="shared" si="0"/>
        <v>8.624084053062397</v>
      </c>
      <c r="C29" s="73">
        <f t="shared" si="1"/>
        <v>36.803200000000004</v>
      </c>
      <c r="D29" s="56">
        <v>558.6</v>
      </c>
      <c r="E29" s="73">
        <f t="shared" si="1"/>
        <v>15.557214285714283</v>
      </c>
      <c r="F29" s="56">
        <v>31.5</v>
      </c>
      <c r="G29" s="94">
        <f t="shared" si="2"/>
        <v>10.126205776900456</v>
      </c>
      <c r="H29" s="73">
        <f t="shared" si="3"/>
        <v>43.004000000000012</v>
      </c>
      <c r="I29" s="56">
        <v>642.6</v>
      </c>
      <c r="J29" s="73">
        <f t="shared" si="4"/>
        <v>14.576499999999998</v>
      </c>
      <c r="K29" s="56">
        <v>136.5</v>
      </c>
      <c r="L29" s="94">
        <f t="shared" si="5"/>
        <v>17.479798758270171</v>
      </c>
      <c r="M29" s="73">
        <f t="shared" si="6"/>
        <v>48.846799999999995</v>
      </c>
      <c r="N29" s="56">
        <v>999.6</v>
      </c>
      <c r="O29" s="73">
        <f t="shared" si="7"/>
        <v>28.898500000000006</v>
      </c>
      <c r="P29" s="56">
        <v>535.5</v>
      </c>
    </row>
    <row r="30" spans="1:16" ht="13.5" customHeight="1" x14ac:dyDescent="0.2">
      <c r="A30" s="1">
        <v>0.875</v>
      </c>
      <c r="B30" s="94">
        <f t="shared" si="0"/>
        <v>8.2362899201989386</v>
      </c>
      <c r="C30" s="73">
        <f t="shared" si="1"/>
        <v>36.879400000000004</v>
      </c>
      <c r="D30" s="56">
        <v>533.4</v>
      </c>
      <c r="E30" s="73">
        <f t="shared" si="1"/>
        <v>15.561714285714283</v>
      </c>
      <c r="F30" s="56">
        <v>31.5</v>
      </c>
      <c r="G30" s="94">
        <f t="shared" si="2"/>
        <v>10.287328561802999</v>
      </c>
      <c r="H30" s="73">
        <f t="shared" si="3"/>
        <v>43.035000000000011</v>
      </c>
      <c r="I30" s="56">
        <v>651</v>
      </c>
      <c r="J30" s="73">
        <f t="shared" si="4"/>
        <v>14.583499999999997</v>
      </c>
      <c r="K30" s="56">
        <v>147</v>
      </c>
      <c r="L30" s="94">
        <f t="shared" si="5"/>
        <v>16.350025439902602</v>
      </c>
      <c r="M30" s="73">
        <f t="shared" si="6"/>
        <v>48.893799999999992</v>
      </c>
      <c r="N30" s="56">
        <v>987</v>
      </c>
      <c r="O30" s="73">
        <f t="shared" si="7"/>
        <v>28.917000000000005</v>
      </c>
      <c r="P30" s="56">
        <v>388.5</v>
      </c>
    </row>
    <row r="31" spans="1:16" s="48" customFormat="1" ht="14.1" customHeight="1" x14ac:dyDescent="0.2">
      <c r="A31" s="46">
        <v>0.91666666666666696</v>
      </c>
      <c r="B31" s="95">
        <f t="shared" si="0"/>
        <v>7.3317025859378084</v>
      </c>
      <c r="C31" s="74">
        <f t="shared" si="1"/>
        <v>36.947200000000002</v>
      </c>
      <c r="D31" s="57">
        <v>474.6</v>
      </c>
      <c r="E31" s="74">
        <f t="shared" si="1"/>
        <v>15.566214285714283</v>
      </c>
      <c r="F31" s="57">
        <v>31.5</v>
      </c>
      <c r="G31" s="95">
        <f t="shared" si="2"/>
        <v>10.639079676930734</v>
      </c>
      <c r="H31" s="74">
        <f t="shared" si="3"/>
        <v>43.067000000000007</v>
      </c>
      <c r="I31" s="57">
        <v>672</v>
      </c>
      <c r="J31" s="74">
        <f t="shared" si="4"/>
        <v>14.590999999999998</v>
      </c>
      <c r="K31" s="57">
        <v>157.5</v>
      </c>
      <c r="L31" s="95">
        <f t="shared" si="5"/>
        <v>15.810355933360585</v>
      </c>
      <c r="M31" s="74">
        <f t="shared" si="6"/>
        <v>48.939399999999992</v>
      </c>
      <c r="N31" s="57">
        <v>957.6</v>
      </c>
      <c r="O31" s="74">
        <f t="shared" si="7"/>
        <v>28.934500000000003</v>
      </c>
      <c r="P31" s="57">
        <v>367.5</v>
      </c>
    </row>
    <row r="32" spans="1:16" ht="14.1" customHeight="1" x14ac:dyDescent="0.2">
      <c r="A32" s="1">
        <v>0.95833333333333304</v>
      </c>
      <c r="B32" s="94">
        <f t="shared" si="0"/>
        <v>6.3445086705202316</v>
      </c>
      <c r="C32" s="73">
        <f t="shared" si="1"/>
        <v>37.006</v>
      </c>
      <c r="D32" s="56">
        <v>411.6</v>
      </c>
      <c r="E32" s="73">
        <f t="shared" si="1"/>
        <v>15.566214285714283</v>
      </c>
      <c r="F32" s="56">
        <v>0</v>
      </c>
      <c r="G32" s="94">
        <f t="shared" si="2"/>
        <v>8.5474424495330652</v>
      </c>
      <c r="H32" s="73">
        <f t="shared" si="3"/>
        <v>43.092000000000006</v>
      </c>
      <c r="I32" s="56">
        <v>525</v>
      </c>
      <c r="J32" s="73">
        <f t="shared" si="4"/>
        <v>14.599499999999997</v>
      </c>
      <c r="K32" s="56">
        <v>178.5</v>
      </c>
      <c r="L32" s="94">
        <f t="shared" si="5"/>
        <v>13.962818748167084</v>
      </c>
      <c r="M32" s="73">
        <f t="shared" si="6"/>
        <v>48.978599999999993</v>
      </c>
      <c r="N32" s="56">
        <v>823.2</v>
      </c>
      <c r="O32" s="73">
        <f t="shared" si="7"/>
        <v>28.952500000000004</v>
      </c>
      <c r="P32" s="56">
        <v>378</v>
      </c>
    </row>
    <row r="33" spans="1:16" ht="14.1" customHeight="1" thickBot="1" x14ac:dyDescent="0.25">
      <c r="A33" s="2">
        <v>0.999999999999999</v>
      </c>
      <c r="B33" s="94">
        <f t="shared" si="0"/>
        <v>5.632369942196533</v>
      </c>
      <c r="C33" s="75">
        <f t="shared" si="1"/>
        <v>37.058199999999999</v>
      </c>
      <c r="D33" s="59">
        <v>365.40000000000003</v>
      </c>
      <c r="E33" s="75">
        <f t="shared" si="1"/>
        <v>15.566214285714283</v>
      </c>
      <c r="F33" s="59">
        <v>0</v>
      </c>
      <c r="G33" s="96">
        <f t="shared" si="2"/>
        <v>6.7979961394451776</v>
      </c>
      <c r="H33" s="75">
        <f t="shared" si="3"/>
        <v>43.111800000000002</v>
      </c>
      <c r="I33" s="59">
        <v>415.8</v>
      </c>
      <c r="J33" s="75">
        <f t="shared" si="4"/>
        <v>14.606499999999997</v>
      </c>
      <c r="K33" s="59">
        <v>147</v>
      </c>
      <c r="L33" s="96">
        <f t="shared" si="5"/>
        <v>11.362218593224618</v>
      </c>
      <c r="M33" s="75">
        <f t="shared" si="6"/>
        <v>49.011399999999995</v>
      </c>
      <c r="N33" s="59">
        <v>688.80000000000007</v>
      </c>
      <c r="O33" s="75">
        <f t="shared" si="7"/>
        <v>28.965000000000003</v>
      </c>
      <c r="P33" s="59">
        <v>262.5</v>
      </c>
    </row>
    <row r="34" spans="1:16" ht="13.5" thickBot="1" x14ac:dyDescent="0.25">
      <c r="A34" s="5" t="s">
        <v>3</v>
      </c>
      <c r="B34" s="97"/>
      <c r="C34" s="93"/>
      <c r="D34" s="99">
        <f>SUM(D10:D33)</f>
        <v>12348</v>
      </c>
      <c r="E34" s="93"/>
      <c r="F34" s="99">
        <f>SUM(F10:F33)</f>
        <v>2073.5</v>
      </c>
      <c r="G34" s="100"/>
      <c r="H34" s="93"/>
      <c r="I34" s="99">
        <f>SUM(I10:I33)</f>
        <v>11390.4</v>
      </c>
      <c r="J34" s="93"/>
      <c r="K34" s="99">
        <f>SUM(K10:K33)</f>
        <v>3496.5</v>
      </c>
      <c r="L34" s="100"/>
      <c r="M34" s="93"/>
      <c r="N34" s="99">
        <f>SUM(N10:N33)</f>
        <v>20311.2</v>
      </c>
      <c r="O34" s="93"/>
      <c r="P34" s="99">
        <f>SUM(P10:P33)</f>
        <v>9975</v>
      </c>
    </row>
    <row r="38" spans="1:16" x14ac:dyDescent="0.2">
      <c r="A38" s="19" t="s">
        <v>15</v>
      </c>
      <c r="B38" s="19"/>
      <c r="C38" t="s">
        <v>65</v>
      </c>
    </row>
    <row r="39" spans="1:16" x14ac:dyDescent="0.2">
      <c r="A39" s="19" t="s">
        <v>16</v>
      </c>
      <c r="B39" s="19"/>
      <c r="C39" t="s">
        <v>21</v>
      </c>
    </row>
  </sheetData>
  <mergeCells count="23">
    <mergeCell ref="L3:P3"/>
    <mergeCell ref="L4:L7"/>
    <mergeCell ref="M4:P4"/>
    <mergeCell ref="M5:N5"/>
    <mergeCell ref="O5:P5"/>
    <mergeCell ref="M6:N6"/>
    <mergeCell ref="O6:P6"/>
    <mergeCell ref="A3:F3"/>
    <mergeCell ref="A1:K1"/>
    <mergeCell ref="E5:F5"/>
    <mergeCell ref="E6:F6"/>
    <mergeCell ref="C4:F4"/>
    <mergeCell ref="A4:A7"/>
    <mergeCell ref="C5:D5"/>
    <mergeCell ref="C6:D6"/>
    <mergeCell ref="B4:B7"/>
    <mergeCell ref="H5:I5"/>
    <mergeCell ref="J5:K5"/>
    <mergeCell ref="H6:I6"/>
    <mergeCell ref="J6:K6"/>
    <mergeCell ref="G3:K3"/>
    <mergeCell ref="G4:G7"/>
    <mergeCell ref="H4:K4"/>
  </mergeCells>
  <phoneticPr fontId="0" type="noConversion"/>
  <pageMargins left="0.39370078740157483" right="0" top="0.78740157480314965" bottom="0.39370078740157483" header="0.51181102362204722" footer="0.51181102362204722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39"/>
  <sheetViews>
    <sheetView zoomScale="90" workbookViewId="0">
      <selection activeCell="B10" sqref="B10"/>
    </sheetView>
  </sheetViews>
  <sheetFormatPr defaultRowHeight="12.75" x14ac:dyDescent="0.2"/>
  <cols>
    <col min="1" max="1" width="7.7109375" style="32" customWidth="1"/>
    <col min="2" max="4" width="7.7109375" customWidth="1"/>
    <col min="5" max="12" width="10.7109375" customWidth="1"/>
    <col min="13" max="15" width="7.7109375" customWidth="1"/>
    <col min="16" max="23" width="10.7109375" customWidth="1"/>
    <col min="24" max="26" width="7.7109375" customWidth="1"/>
    <col min="27" max="34" width="10.7109375" customWidth="1"/>
    <col min="35" max="37" width="7.7109375" customWidth="1"/>
    <col min="38" max="45" width="10.7109375" customWidth="1"/>
  </cols>
  <sheetData>
    <row r="1" spans="1:45" ht="42.75" customHeight="1" x14ac:dyDescent="0.2">
      <c r="A1" s="155" t="s">
        <v>62</v>
      </c>
      <c r="B1" s="155"/>
      <c r="C1" s="155"/>
      <c r="D1" s="155"/>
      <c r="E1" s="155"/>
      <c r="F1" s="155"/>
      <c r="G1" s="155"/>
      <c r="H1" s="155"/>
      <c r="I1" s="155"/>
      <c r="J1" s="155"/>
      <c r="K1" s="155"/>
      <c r="L1" s="155"/>
      <c r="M1" s="155"/>
      <c r="N1" s="155"/>
      <c r="O1" s="155"/>
      <c r="P1" s="155"/>
      <c r="Q1" s="155"/>
      <c r="R1" s="155"/>
      <c r="S1" s="155"/>
      <c r="T1" s="155"/>
      <c r="U1" s="155"/>
      <c r="V1" s="155"/>
      <c r="W1" s="155"/>
    </row>
    <row r="2" spans="1:45" ht="15" customHeight="1" x14ac:dyDescent="0.2">
      <c r="A2" s="36"/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</row>
    <row r="3" spans="1:45" s="40" customFormat="1" ht="15" customHeight="1" thickBot="1" x14ac:dyDescent="0.25">
      <c r="A3" s="147" t="s">
        <v>56</v>
      </c>
      <c r="B3" s="147"/>
      <c r="C3" s="147"/>
      <c r="D3" s="147"/>
      <c r="E3" s="147"/>
      <c r="F3" s="147"/>
      <c r="G3" s="147"/>
      <c r="H3" s="147"/>
      <c r="I3" s="147"/>
      <c r="J3" s="147"/>
      <c r="K3" s="147"/>
      <c r="L3" s="147"/>
      <c r="M3" s="151" t="s">
        <v>57</v>
      </c>
      <c r="N3" s="151"/>
      <c r="O3" s="151"/>
      <c r="P3" s="151"/>
      <c r="Q3" s="151"/>
      <c r="R3" s="151"/>
      <c r="S3" s="151"/>
      <c r="T3" s="151"/>
      <c r="U3" s="151"/>
      <c r="V3" s="151"/>
      <c r="W3" s="151"/>
      <c r="X3" s="151" t="s">
        <v>58</v>
      </c>
      <c r="Y3" s="151"/>
      <c r="Z3" s="151"/>
      <c r="AA3" s="151"/>
      <c r="AB3" s="151"/>
      <c r="AC3" s="151"/>
      <c r="AD3" s="151"/>
      <c r="AE3" s="151"/>
      <c r="AF3" s="151"/>
      <c r="AG3" s="151"/>
      <c r="AH3" s="151"/>
      <c r="AI3" s="151" t="s">
        <v>59</v>
      </c>
      <c r="AJ3" s="151"/>
      <c r="AK3" s="151"/>
      <c r="AL3" s="151"/>
      <c r="AM3" s="151"/>
      <c r="AN3" s="151"/>
      <c r="AO3" s="151"/>
      <c r="AP3" s="151"/>
      <c r="AQ3" s="151"/>
      <c r="AR3" s="151"/>
      <c r="AS3" s="151"/>
    </row>
    <row r="4" spans="1:45" ht="15.95" customHeight="1" thickBot="1" x14ac:dyDescent="0.25">
      <c r="A4" s="137" t="s">
        <v>0</v>
      </c>
      <c r="B4" s="137" t="s">
        <v>46</v>
      </c>
      <c r="C4" s="152" t="s">
        <v>50</v>
      </c>
      <c r="D4" s="153"/>
      <c r="E4" s="149" t="s">
        <v>47</v>
      </c>
      <c r="F4" s="149"/>
      <c r="G4" s="149"/>
      <c r="H4" s="149"/>
      <c r="I4" s="149"/>
      <c r="J4" s="149"/>
      <c r="K4" s="149"/>
      <c r="L4" s="150"/>
      <c r="M4" s="137" t="s">
        <v>46</v>
      </c>
      <c r="N4" s="152" t="s">
        <v>50</v>
      </c>
      <c r="O4" s="153"/>
      <c r="P4" s="149" t="s">
        <v>47</v>
      </c>
      <c r="Q4" s="149"/>
      <c r="R4" s="149"/>
      <c r="S4" s="149"/>
      <c r="T4" s="149"/>
      <c r="U4" s="149"/>
      <c r="V4" s="149"/>
      <c r="W4" s="150"/>
      <c r="X4" s="137" t="s">
        <v>46</v>
      </c>
      <c r="Y4" s="152" t="s">
        <v>50</v>
      </c>
      <c r="Z4" s="153"/>
      <c r="AA4" s="149" t="s">
        <v>47</v>
      </c>
      <c r="AB4" s="149"/>
      <c r="AC4" s="149"/>
      <c r="AD4" s="149"/>
      <c r="AE4" s="149"/>
      <c r="AF4" s="149"/>
      <c r="AG4" s="149"/>
      <c r="AH4" s="150"/>
      <c r="AI4" s="136" t="s">
        <v>46</v>
      </c>
      <c r="AJ4" s="154" t="s">
        <v>50</v>
      </c>
      <c r="AK4" s="140"/>
      <c r="AL4" s="121" t="s">
        <v>47</v>
      </c>
      <c r="AM4" s="121"/>
      <c r="AN4" s="121"/>
      <c r="AO4" s="121"/>
      <c r="AP4" s="121"/>
      <c r="AQ4" s="121"/>
      <c r="AR4" s="121"/>
      <c r="AS4" s="122"/>
    </row>
    <row r="5" spans="1:45" ht="15.95" customHeight="1" thickBot="1" x14ac:dyDescent="0.25">
      <c r="A5" s="137"/>
      <c r="B5" s="137"/>
      <c r="C5" s="152"/>
      <c r="D5" s="153"/>
      <c r="E5" s="120" t="s">
        <v>8</v>
      </c>
      <c r="F5" s="121"/>
      <c r="G5" s="121"/>
      <c r="H5" s="122"/>
      <c r="I5" s="121" t="s">
        <v>9</v>
      </c>
      <c r="J5" s="121"/>
      <c r="K5" s="121"/>
      <c r="L5" s="122"/>
      <c r="M5" s="137"/>
      <c r="N5" s="152"/>
      <c r="O5" s="153"/>
      <c r="P5" s="120" t="s">
        <v>8</v>
      </c>
      <c r="Q5" s="121"/>
      <c r="R5" s="121"/>
      <c r="S5" s="122"/>
      <c r="T5" s="121" t="s">
        <v>9</v>
      </c>
      <c r="U5" s="121"/>
      <c r="V5" s="121"/>
      <c r="W5" s="122"/>
      <c r="X5" s="137"/>
      <c r="Y5" s="152"/>
      <c r="Z5" s="153"/>
      <c r="AA5" s="120" t="s">
        <v>8</v>
      </c>
      <c r="AB5" s="121"/>
      <c r="AC5" s="121"/>
      <c r="AD5" s="122"/>
      <c r="AE5" s="121" t="s">
        <v>9</v>
      </c>
      <c r="AF5" s="121"/>
      <c r="AG5" s="121"/>
      <c r="AH5" s="122"/>
      <c r="AI5" s="137"/>
      <c r="AJ5" s="152"/>
      <c r="AK5" s="153"/>
      <c r="AL5" s="120" t="s">
        <v>8</v>
      </c>
      <c r="AM5" s="121"/>
      <c r="AN5" s="121"/>
      <c r="AO5" s="122"/>
      <c r="AP5" s="121" t="s">
        <v>9</v>
      </c>
      <c r="AQ5" s="121"/>
      <c r="AR5" s="121"/>
      <c r="AS5" s="122"/>
    </row>
    <row r="6" spans="1:45" ht="15.95" customHeight="1" thickBot="1" x14ac:dyDescent="0.25">
      <c r="A6" s="137"/>
      <c r="B6" s="137"/>
      <c r="C6" s="152"/>
      <c r="D6" s="153"/>
      <c r="E6" s="154" t="s">
        <v>51</v>
      </c>
      <c r="F6" s="140"/>
      <c r="G6" s="139" t="s">
        <v>48</v>
      </c>
      <c r="H6" s="140"/>
      <c r="I6" s="154" t="s">
        <v>51</v>
      </c>
      <c r="J6" s="140"/>
      <c r="K6" s="154" t="s">
        <v>48</v>
      </c>
      <c r="L6" s="140"/>
      <c r="M6" s="137"/>
      <c r="N6" s="152"/>
      <c r="O6" s="153"/>
      <c r="P6" s="154" t="s">
        <v>51</v>
      </c>
      <c r="Q6" s="140"/>
      <c r="R6" s="139" t="s">
        <v>48</v>
      </c>
      <c r="S6" s="140"/>
      <c r="T6" s="154" t="s">
        <v>51</v>
      </c>
      <c r="U6" s="140"/>
      <c r="V6" s="154" t="s">
        <v>48</v>
      </c>
      <c r="W6" s="140"/>
      <c r="X6" s="137"/>
      <c r="Y6" s="152"/>
      <c r="Z6" s="153"/>
      <c r="AA6" s="154" t="s">
        <v>51</v>
      </c>
      <c r="AB6" s="140"/>
      <c r="AC6" s="139" t="s">
        <v>48</v>
      </c>
      <c r="AD6" s="140"/>
      <c r="AE6" s="154" t="s">
        <v>51</v>
      </c>
      <c r="AF6" s="140"/>
      <c r="AG6" s="154" t="s">
        <v>48</v>
      </c>
      <c r="AH6" s="140"/>
      <c r="AI6" s="137"/>
      <c r="AJ6" s="152"/>
      <c r="AK6" s="153"/>
      <c r="AL6" s="154" t="s">
        <v>51</v>
      </c>
      <c r="AM6" s="140"/>
      <c r="AN6" s="139" t="s">
        <v>48</v>
      </c>
      <c r="AO6" s="140"/>
      <c r="AP6" s="154" t="s">
        <v>51</v>
      </c>
      <c r="AQ6" s="140"/>
      <c r="AR6" s="154" t="s">
        <v>48</v>
      </c>
      <c r="AS6" s="140"/>
    </row>
    <row r="7" spans="1:45" ht="14.1" customHeight="1" thickBot="1" x14ac:dyDescent="0.25">
      <c r="A7" s="138"/>
      <c r="B7" s="138"/>
      <c r="C7" s="148"/>
      <c r="D7" s="150"/>
      <c r="E7" s="8" t="s">
        <v>4</v>
      </c>
      <c r="F7" s="7">
        <v>132000</v>
      </c>
      <c r="G7" s="34" t="s">
        <v>4</v>
      </c>
      <c r="H7" s="7">
        <v>132000</v>
      </c>
      <c r="I7" s="8" t="s">
        <v>4</v>
      </c>
      <c r="J7" s="7">
        <v>132000</v>
      </c>
      <c r="K7" s="8" t="s">
        <v>4</v>
      </c>
      <c r="L7" s="7">
        <v>132000</v>
      </c>
      <c r="M7" s="138"/>
      <c r="N7" s="148"/>
      <c r="O7" s="150"/>
      <c r="P7" s="8" t="s">
        <v>4</v>
      </c>
      <c r="Q7" s="7">
        <v>132000</v>
      </c>
      <c r="R7" s="34" t="s">
        <v>4</v>
      </c>
      <c r="S7" s="7">
        <v>132000</v>
      </c>
      <c r="T7" s="8" t="s">
        <v>4</v>
      </c>
      <c r="U7" s="7">
        <v>132000</v>
      </c>
      <c r="V7" s="8" t="s">
        <v>4</v>
      </c>
      <c r="W7" s="7">
        <v>132000</v>
      </c>
      <c r="X7" s="138"/>
      <c r="Y7" s="148"/>
      <c r="Z7" s="150"/>
      <c r="AA7" s="8" t="s">
        <v>4</v>
      </c>
      <c r="AB7" s="7">
        <v>66000</v>
      </c>
      <c r="AC7" s="34" t="s">
        <v>4</v>
      </c>
      <c r="AD7" s="7">
        <v>66000</v>
      </c>
      <c r="AE7" s="7" t="s">
        <v>4</v>
      </c>
      <c r="AF7" s="35">
        <v>66000</v>
      </c>
      <c r="AG7" s="8" t="s">
        <v>4</v>
      </c>
      <c r="AH7" s="7">
        <v>66000</v>
      </c>
      <c r="AI7" s="138"/>
      <c r="AJ7" s="148"/>
      <c r="AK7" s="150"/>
      <c r="AL7" s="8" t="s">
        <v>4</v>
      </c>
      <c r="AM7" s="7">
        <v>66000</v>
      </c>
      <c r="AN7" s="34" t="s">
        <v>4</v>
      </c>
      <c r="AO7" s="7">
        <v>66000</v>
      </c>
      <c r="AP7" s="8" t="s">
        <v>4</v>
      </c>
      <c r="AQ7" s="7">
        <v>66000</v>
      </c>
      <c r="AR7" s="8" t="s">
        <v>4</v>
      </c>
      <c r="AS7" s="7">
        <v>66000</v>
      </c>
    </row>
    <row r="8" spans="1:45" ht="26.1" customHeight="1" thickBot="1" x14ac:dyDescent="0.25">
      <c r="A8" s="7" t="s">
        <v>11</v>
      </c>
      <c r="B8" s="7" t="s">
        <v>1</v>
      </c>
      <c r="C8" s="7" t="s">
        <v>52</v>
      </c>
      <c r="D8" s="35" t="s">
        <v>53</v>
      </c>
      <c r="E8" s="27" t="s">
        <v>6</v>
      </c>
      <c r="F8" s="28" t="s">
        <v>5</v>
      </c>
      <c r="G8" s="37" t="s">
        <v>6</v>
      </c>
      <c r="H8" s="28" t="s">
        <v>5</v>
      </c>
      <c r="I8" s="27" t="s">
        <v>6</v>
      </c>
      <c r="J8" s="28" t="s">
        <v>5</v>
      </c>
      <c r="K8" s="27" t="s">
        <v>6</v>
      </c>
      <c r="L8" s="28" t="s">
        <v>5</v>
      </c>
      <c r="M8" s="7" t="s">
        <v>1</v>
      </c>
      <c r="N8" s="8" t="s">
        <v>52</v>
      </c>
      <c r="O8" s="7" t="s">
        <v>53</v>
      </c>
      <c r="P8" s="27" t="s">
        <v>6</v>
      </c>
      <c r="Q8" s="28" t="s">
        <v>5</v>
      </c>
      <c r="R8" s="37" t="s">
        <v>6</v>
      </c>
      <c r="S8" s="28" t="s">
        <v>5</v>
      </c>
      <c r="T8" s="27" t="s">
        <v>6</v>
      </c>
      <c r="U8" s="28" t="s">
        <v>5</v>
      </c>
      <c r="V8" s="27" t="s">
        <v>6</v>
      </c>
      <c r="W8" s="28" t="s">
        <v>5</v>
      </c>
      <c r="X8" s="7" t="s">
        <v>1</v>
      </c>
      <c r="Y8" s="8" t="s">
        <v>52</v>
      </c>
      <c r="Z8" s="7" t="s">
        <v>53</v>
      </c>
      <c r="AA8" s="27" t="s">
        <v>6</v>
      </c>
      <c r="AB8" s="28" t="s">
        <v>5</v>
      </c>
      <c r="AC8" s="37" t="s">
        <v>6</v>
      </c>
      <c r="AD8" s="28" t="s">
        <v>5</v>
      </c>
      <c r="AE8" s="28" t="s">
        <v>6</v>
      </c>
      <c r="AF8" s="39" t="s">
        <v>5</v>
      </c>
      <c r="AG8" s="27" t="s">
        <v>6</v>
      </c>
      <c r="AH8" s="28" t="s">
        <v>5</v>
      </c>
      <c r="AI8" s="7" t="s">
        <v>1</v>
      </c>
      <c r="AJ8" s="8" t="s">
        <v>52</v>
      </c>
      <c r="AK8" s="7" t="s">
        <v>53</v>
      </c>
      <c r="AL8" s="27" t="s">
        <v>6</v>
      </c>
      <c r="AM8" s="28" t="s">
        <v>5</v>
      </c>
      <c r="AN8" s="37" t="s">
        <v>6</v>
      </c>
      <c r="AO8" s="28" t="s">
        <v>5</v>
      </c>
      <c r="AP8" s="27" t="s">
        <v>6</v>
      </c>
      <c r="AQ8" s="28" t="s">
        <v>5</v>
      </c>
      <c r="AR8" s="27" t="s">
        <v>6</v>
      </c>
      <c r="AS8" s="28" t="s">
        <v>5</v>
      </c>
    </row>
    <row r="9" spans="1:45" ht="14.1" customHeight="1" x14ac:dyDescent="0.2">
      <c r="A9" s="29">
        <v>0</v>
      </c>
      <c r="B9" s="106">
        <v>125</v>
      </c>
      <c r="C9" s="38">
        <v>-22</v>
      </c>
      <c r="D9" s="107">
        <v>11</v>
      </c>
      <c r="E9" s="72">
        <v>4516.7421999999997</v>
      </c>
      <c r="F9" s="55" t="s">
        <v>10</v>
      </c>
      <c r="G9" s="72">
        <v>16.3538</v>
      </c>
      <c r="H9" s="55" t="s">
        <v>10</v>
      </c>
      <c r="I9" s="72">
        <v>452.32220000000001</v>
      </c>
      <c r="J9" s="55" t="s">
        <v>10</v>
      </c>
      <c r="K9" s="72">
        <v>641.41359999999997</v>
      </c>
      <c r="L9" s="55" t="s">
        <v>10</v>
      </c>
      <c r="M9" s="112">
        <v>126</v>
      </c>
      <c r="N9" s="113">
        <v>-25</v>
      </c>
      <c r="O9" s="114">
        <v>8</v>
      </c>
      <c r="P9" s="72">
        <v>3016.8721999999998</v>
      </c>
      <c r="Q9" s="55" t="s">
        <v>10</v>
      </c>
      <c r="R9" s="72">
        <v>16232.876200000001</v>
      </c>
      <c r="S9" s="55" t="s">
        <v>10</v>
      </c>
      <c r="T9" s="72">
        <v>350.62360000000001</v>
      </c>
      <c r="U9" s="104" t="s">
        <v>10</v>
      </c>
      <c r="V9" s="72">
        <v>8010.9750000000004</v>
      </c>
      <c r="W9" s="55" t="s">
        <v>10</v>
      </c>
      <c r="X9" s="112">
        <v>120</v>
      </c>
      <c r="Y9" s="113">
        <v>22</v>
      </c>
      <c r="Z9" s="114">
        <v>-10</v>
      </c>
      <c r="AA9" s="72">
        <v>827.48675000000003</v>
      </c>
      <c r="AB9" s="55" t="s">
        <v>10</v>
      </c>
      <c r="AC9" s="72">
        <v>5468.292625</v>
      </c>
      <c r="AD9" s="55" t="s">
        <v>10</v>
      </c>
      <c r="AE9" s="105">
        <v>6651.52</v>
      </c>
      <c r="AF9" s="55" t="s">
        <v>10</v>
      </c>
      <c r="AG9" s="105">
        <v>2106.6999999999998</v>
      </c>
      <c r="AH9" s="55" t="s">
        <v>10</v>
      </c>
      <c r="AI9" s="115">
        <v>122</v>
      </c>
      <c r="AJ9" s="113">
        <v>23</v>
      </c>
      <c r="AK9" s="114">
        <v>-11</v>
      </c>
      <c r="AL9" s="72">
        <v>924.71162500000003</v>
      </c>
      <c r="AM9" s="55" t="s">
        <v>10</v>
      </c>
      <c r="AN9" s="72">
        <v>5107.8367500000004</v>
      </c>
      <c r="AO9" s="55" t="s">
        <v>10</v>
      </c>
      <c r="AP9" s="105">
        <v>4089.25</v>
      </c>
      <c r="AQ9" s="55" t="s">
        <v>10</v>
      </c>
      <c r="AR9" s="72">
        <v>6078.73</v>
      </c>
      <c r="AS9" s="55" t="s">
        <v>10</v>
      </c>
    </row>
    <row r="10" spans="1:45" ht="14.1" customHeight="1" x14ac:dyDescent="0.2">
      <c r="A10" s="1">
        <v>4.1666666666666664E-2</v>
      </c>
      <c r="B10" s="108">
        <f>((H10-F10)^2+(L10-J10)^2)^0.5/115/1.73</f>
        <v>125.35986037780053</v>
      </c>
      <c r="C10" s="38">
        <f>(H10-F10)/1000</f>
        <v>-23.522400000000001</v>
      </c>
      <c r="D10" s="107">
        <f>(L10-J10)/1000</f>
        <v>8.2896000000000001</v>
      </c>
      <c r="E10" s="73">
        <f>E9+F10/F$7</f>
        <v>4516.9204</v>
      </c>
      <c r="F10" s="68">
        <v>23522.400000000001</v>
      </c>
      <c r="G10" s="73">
        <f>G9+H10/H$7</f>
        <v>16.3538</v>
      </c>
      <c r="H10" s="56">
        <v>0</v>
      </c>
      <c r="I10" s="73">
        <f>I9+J10/J$7</f>
        <v>452.32220000000001</v>
      </c>
      <c r="J10" s="68">
        <v>0</v>
      </c>
      <c r="K10" s="73">
        <f>K9+L10/L$7</f>
        <v>641.47640000000001</v>
      </c>
      <c r="L10" s="68">
        <v>8289.6</v>
      </c>
      <c r="M10" s="108">
        <f>((S10-Q10)^2+(W10-U10)^2)^0.5/115/1.73</f>
        <v>132.57139903675585</v>
      </c>
      <c r="N10" s="38">
        <f>(S10-Q10)/1000</f>
        <v>-25.1328</v>
      </c>
      <c r="O10" s="107">
        <f>(W10-U10)/1000</f>
        <v>7.9992000000000001</v>
      </c>
      <c r="P10" s="73">
        <f>P9+Q10/Q$7</f>
        <v>3017.0625999999997</v>
      </c>
      <c r="Q10" s="68">
        <v>25132.799999999999</v>
      </c>
      <c r="R10" s="73">
        <f>R9+S10/S$7</f>
        <v>16232.876200000001</v>
      </c>
      <c r="S10" s="56">
        <v>0</v>
      </c>
      <c r="T10" s="73">
        <f>T9+U10/U$7</f>
        <v>350.62360000000001</v>
      </c>
      <c r="U10" s="68">
        <v>0</v>
      </c>
      <c r="V10" s="73">
        <f>V9+W10/W$7</f>
        <v>8011.0356000000002</v>
      </c>
      <c r="W10" s="68">
        <v>7999.2</v>
      </c>
      <c r="X10" s="108">
        <f>((AD10-AB10)^2+(AH10-AF10)^2)^0.5/115/1.73</f>
        <v>122.68118240513765</v>
      </c>
      <c r="Y10" s="38">
        <f>(AD10-AB10)/1000</f>
        <v>21.804749999999999</v>
      </c>
      <c r="Z10" s="107">
        <f>(AH10-AF10)/1000</f>
        <v>-10.967000000000001</v>
      </c>
      <c r="AA10" s="73">
        <f>AA9+AB10/AB$7</f>
        <v>827.48675000000003</v>
      </c>
      <c r="AB10" s="56">
        <v>0</v>
      </c>
      <c r="AC10" s="73">
        <f>AC9+AD10/AD$7</f>
        <v>5468.6229999999996</v>
      </c>
      <c r="AD10" s="68">
        <v>21804.75</v>
      </c>
      <c r="AE10" s="73">
        <f>AE9+AF10/AF$7</f>
        <v>6651.6861666666673</v>
      </c>
      <c r="AF10" s="56">
        <v>10967</v>
      </c>
      <c r="AG10" s="73">
        <f>AG9+AH10/AH$7</f>
        <v>2106.6999999999998</v>
      </c>
      <c r="AH10" s="56">
        <v>0</v>
      </c>
      <c r="AI10" s="108">
        <f>((AO10-AM10)^2+(AS10-AQ10)^2)^0.5/115/1.73</f>
        <v>115.6848809612821</v>
      </c>
      <c r="AJ10" s="38">
        <f>(AO10-AM10)/1000</f>
        <v>21.689250000000001</v>
      </c>
      <c r="AK10" s="107">
        <f>(AS10-AQ10)/1000</f>
        <v>-7.7</v>
      </c>
      <c r="AL10" s="73">
        <f>AL9+AM10/AM$7</f>
        <v>924.71162500000003</v>
      </c>
      <c r="AM10" s="56">
        <v>0</v>
      </c>
      <c r="AN10" s="73">
        <f>AN9+AO10/AO$7</f>
        <v>5108.1653750000005</v>
      </c>
      <c r="AO10" s="68">
        <v>21689.25</v>
      </c>
      <c r="AP10" s="73">
        <f>AP9+AQ10/AQ$7</f>
        <v>4089.3666666666668</v>
      </c>
      <c r="AQ10" s="56">
        <v>7700</v>
      </c>
      <c r="AR10" s="73">
        <f>AR9+AS10/AS$7</f>
        <v>6078.73</v>
      </c>
      <c r="AS10" s="56">
        <v>0</v>
      </c>
    </row>
    <row r="11" spans="1:45" ht="14.1" customHeight="1" x14ac:dyDescent="0.2">
      <c r="A11" s="1">
        <v>8.3333333333333301E-2</v>
      </c>
      <c r="B11" s="108">
        <f t="shared" ref="B11:B33" si="0">((H11-F11)^2+(L11-J11)^2)^0.5/115/1.73</f>
        <v>131.45524566044475</v>
      </c>
      <c r="C11" s="38">
        <f t="shared" ref="C11:C33" si="1">(H11-F11)/1000</f>
        <v>-24.525600000000001</v>
      </c>
      <c r="D11" s="107">
        <f t="shared" ref="D11:D32" si="2">(L11-J11)/1000</f>
        <v>9.0815999999999999</v>
      </c>
      <c r="E11" s="73">
        <f t="shared" ref="E11:K33" si="3">E10+F11/F$7</f>
        <v>4517.1062000000002</v>
      </c>
      <c r="F11" s="56">
        <v>24525.600000000002</v>
      </c>
      <c r="G11" s="73">
        <f t="shared" si="3"/>
        <v>16.3538</v>
      </c>
      <c r="H11" s="56">
        <v>0</v>
      </c>
      <c r="I11" s="73">
        <f t="shared" si="3"/>
        <v>452.32220000000001</v>
      </c>
      <c r="J11" s="56">
        <v>0</v>
      </c>
      <c r="K11" s="73">
        <f t="shared" si="3"/>
        <v>641.54520000000002</v>
      </c>
      <c r="L11" s="56">
        <v>9081.6</v>
      </c>
      <c r="M11" s="108">
        <f t="shared" ref="M11:M33" si="4">((S11-Q11)^2+(W11-U11)^2)^0.5/115/1.73</f>
        <v>139.10540663683742</v>
      </c>
      <c r="N11" s="38">
        <f t="shared" ref="N11:N33" si="5">(S11-Q11)/1000</f>
        <v>-26.241600000000002</v>
      </c>
      <c r="O11" s="107">
        <f t="shared" ref="O11:O32" si="6">(W11-U11)/1000</f>
        <v>8.7911999999999999</v>
      </c>
      <c r="P11" s="73">
        <f t="shared" ref="P11:P33" si="7">P10+Q11/Q$7</f>
        <v>3017.2613999999999</v>
      </c>
      <c r="Q11" s="56">
        <v>26241.600000000002</v>
      </c>
      <c r="R11" s="73">
        <f t="shared" ref="R11:R33" si="8">R10+S11/S$7</f>
        <v>16232.876200000001</v>
      </c>
      <c r="S11" s="56">
        <v>0</v>
      </c>
      <c r="T11" s="73">
        <f t="shared" ref="T11:T33" si="9">T10+U11/U$7</f>
        <v>350.62360000000001</v>
      </c>
      <c r="U11" s="56">
        <v>0</v>
      </c>
      <c r="V11" s="73">
        <f t="shared" ref="V11:V33" si="10">V10+W11/W$7</f>
        <v>8011.1022000000003</v>
      </c>
      <c r="W11" s="56">
        <v>8791.2000000000007</v>
      </c>
      <c r="X11" s="108">
        <f t="shared" ref="X11:X33" si="11">((AD11-AB11)^2+(AH11-AF11)^2)^0.5/115/1.73</f>
        <v>128.08132479989473</v>
      </c>
      <c r="Y11" s="38">
        <f t="shared" ref="Y11:Y33" si="12">(AD11-AB11)/1000</f>
        <v>23.001000000000001</v>
      </c>
      <c r="Z11" s="107">
        <f t="shared" ref="Z11:Z32" si="13">(AH11-AF11)/1000</f>
        <v>-10.967000000000001</v>
      </c>
      <c r="AA11" s="73">
        <f t="shared" ref="AA11:AA33" si="14">AA10+AB11/AB$7</f>
        <v>827.48675000000003</v>
      </c>
      <c r="AB11" s="56">
        <v>0</v>
      </c>
      <c r="AC11" s="73">
        <f t="shared" ref="AC11:AC33" si="15">AC10+AD11/AD$7</f>
        <v>5468.9714999999997</v>
      </c>
      <c r="AD11" s="56">
        <v>23001</v>
      </c>
      <c r="AE11" s="73">
        <f t="shared" ref="AE11:AE33" si="16">AE10+AF11/AF$7</f>
        <v>6651.8523333333342</v>
      </c>
      <c r="AF11" s="56">
        <v>10967</v>
      </c>
      <c r="AG11" s="73">
        <f t="shared" ref="AG11:AG33" si="17">AG10+AH11/AH$7</f>
        <v>2106.6999999999998</v>
      </c>
      <c r="AH11" s="56">
        <v>0</v>
      </c>
      <c r="AI11" s="108">
        <f t="shared" ref="AI11:AI33" si="18">((AO11-AM11)^2+(AS11-AQ11)^2)^0.5/115/1.73</f>
        <v>121.56441646373302</v>
      </c>
      <c r="AJ11" s="38">
        <f t="shared" ref="AJ11:AJ33" si="19">(AO11-AM11)/1000</f>
        <v>22.926749999999998</v>
      </c>
      <c r="AK11" s="107">
        <f t="shared" ref="AK11:AK32" si="20">(AS11-AQ11)/1000</f>
        <v>-7.7</v>
      </c>
      <c r="AL11" s="73">
        <f t="shared" ref="AL11:AL33" si="21">AL10+AM11/AM$7</f>
        <v>924.71162500000003</v>
      </c>
      <c r="AM11" s="56">
        <v>0</v>
      </c>
      <c r="AN11" s="73">
        <f t="shared" ref="AN11:AN33" si="22">AN10+AO11/AO$7</f>
        <v>5108.5127500000008</v>
      </c>
      <c r="AO11" s="56">
        <v>22926.75</v>
      </c>
      <c r="AP11" s="73">
        <f t="shared" ref="AP11:AP33" si="23">AP10+AQ11/AQ$7</f>
        <v>4089.4833333333336</v>
      </c>
      <c r="AQ11" s="56">
        <v>7700</v>
      </c>
      <c r="AR11" s="73">
        <f t="shared" ref="AR11:AR33" si="24">AR10+AS11/AS$7</f>
        <v>6078.73</v>
      </c>
      <c r="AS11" s="56">
        <v>0</v>
      </c>
    </row>
    <row r="12" spans="1:45" ht="14.1" customHeight="1" x14ac:dyDescent="0.2">
      <c r="A12" s="1">
        <v>0.125</v>
      </c>
      <c r="B12" s="108">
        <f t="shared" si="0"/>
        <v>137.65102133197365</v>
      </c>
      <c r="C12" s="38">
        <f t="shared" si="1"/>
        <v>-25.634400000000003</v>
      </c>
      <c r="D12" s="107">
        <f t="shared" si="2"/>
        <v>9.6359999999999992</v>
      </c>
      <c r="E12" s="73">
        <f t="shared" si="3"/>
        <v>4517.3004000000001</v>
      </c>
      <c r="F12" s="56">
        <v>25634.400000000001</v>
      </c>
      <c r="G12" s="73">
        <f t="shared" si="3"/>
        <v>16.3538</v>
      </c>
      <c r="H12" s="56">
        <v>0</v>
      </c>
      <c r="I12" s="73">
        <f t="shared" si="3"/>
        <v>452.32220000000001</v>
      </c>
      <c r="J12" s="56">
        <v>0</v>
      </c>
      <c r="K12" s="73">
        <f t="shared" si="3"/>
        <v>641.6182</v>
      </c>
      <c r="L12" s="56">
        <v>9636</v>
      </c>
      <c r="M12" s="108">
        <f t="shared" si="4"/>
        <v>145.52897536435896</v>
      </c>
      <c r="N12" s="38">
        <f t="shared" si="5"/>
        <v>-27.403200000000002</v>
      </c>
      <c r="O12" s="107">
        <f t="shared" si="6"/>
        <v>9.345600000000001</v>
      </c>
      <c r="P12" s="73">
        <f t="shared" si="7"/>
        <v>3017.4690000000001</v>
      </c>
      <c r="Q12" s="56">
        <v>27403.200000000001</v>
      </c>
      <c r="R12" s="73">
        <f t="shared" si="8"/>
        <v>16232.876200000001</v>
      </c>
      <c r="S12" s="56">
        <v>0</v>
      </c>
      <c r="T12" s="73">
        <f t="shared" si="9"/>
        <v>350.62360000000001</v>
      </c>
      <c r="U12" s="56">
        <v>0</v>
      </c>
      <c r="V12" s="73">
        <f t="shared" si="10"/>
        <v>8011.1730000000007</v>
      </c>
      <c r="W12" s="56">
        <v>9345.6</v>
      </c>
      <c r="X12" s="108">
        <f t="shared" si="11"/>
        <v>133.72271664548117</v>
      </c>
      <c r="Y12" s="38">
        <f t="shared" si="12"/>
        <v>24.238499999999998</v>
      </c>
      <c r="Z12" s="107">
        <f t="shared" si="13"/>
        <v>-10.967000000000001</v>
      </c>
      <c r="AA12" s="73">
        <f t="shared" si="14"/>
        <v>827.48675000000003</v>
      </c>
      <c r="AB12" s="56">
        <v>0</v>
      </c>
      <c r="AC12" s="73">
        <f t="shared" si="15"/>
        <v>5469.3387499999999</v>
      </c>
      <c r="AD12" s="56">
        <v>24238.5</v>
      </c>
      <c r="AE12" s="73">
        <f t="shared" si="16"/>
        <v>6652.018500000001</v>
      </c>
      <c r="AF12" s="56">
        <v>10967</v>
      </c>
      <c r="AG12" s="73">
        <f t="shared" si="17"/>
        <v>2106.6999999999998</v>
      </c>
      <c r="AH12" s="56">
        <v>0</v>
      </c>
      <c r="AI12" s="108">
        <f t="shared" si="18"/>
        <v>127.51579768103601</v>
      </c>
      <c r="AJ12" s="38">
        <f t="shared" si="19"/>
        <v>24.172499999999999</v>
      </c>
      <c r="AK12" s="107">
        <f t="shared" si="20"/>
        <v>-7.7</v>
      </c>
      <c r="AL12" s="73">
        <f t="shared" si="21"/>
        <v>924.71162500000003</v>
      </c>
      <c r="AM12" s="56">
        <v>0</v>
      </c>
      <c r="AN12" s="73">
        <f t="shared" si="22"/>
        <v>5108.8790000000008</v>
      </c>
      <c r="AO12" s="56">
        <v>24172.5</v>
      </c>
      <c r="AP12" s="73">
        <f t="shared" si="23"/>
        <v>4089.6000000000004</v>
      </c>
      <c r="AQ12" s="56">
        <v>7700</v>
      </c>
      <c r="AR12" s="73">
        <f t="shared" si="24"/>
        <v>6078.73</v>
      </c>
      <c r="AS12" s="56">
        <v>0</v>
      </c>
    </row>
    <row r="13" spans="1:45" s="48" customFormat="1" ht="14.1" customHeight="1" x14ac:dyDescent="0.2">
      <c r="A13" s="46">
        <v>0.16666666666666699</v>
      </c>
      <c r="B13" s="109">
        <f t="shared" si="0"/>
        <v>139.71893139357329</v>
      </c>
      <c r="C13" s="49">
        <f t="shared" si="1"/>
        <v>-26.083200000000001</v>
      </c>
      <c r="D13" s="110">
        <f t="shared" si="2"/>
        <v>9.6096000000000004</v>
      </c>
      <c r="E13" s="74">
        <f t="shared" si="3"/>
        <v>4517.4980000000005</v>
      </c>
      <c r="F13" s="57">
        <v>26083.200000000001</v>
      </c>
      <c r="G13" s="74">
        <f t="shared" si="3"/>
        <v>16.3538</v>
      </c>
      <c r="H13" s="57">
        <v>0</v>
      </c>
      <c r="I13" s="74">
        <f t="shared" si="3"/>
        <v>452.32220000000001</v>
      </c>
      <c r="J13" s="57">
        <v>0</v>
      </c>
      <c r="K13" s="74">
        <f t="shared" si="3"/>
        <v>641.69100000000003</v>
      </c>
      <c r="L13" s="57">
        <v>9609.6</v>
      </c>
      <c r="M13" s="109">
        <f t="shared" si="4"/>
        <v>147.62370444238991</v>
      </c>
      <c r="N13" s="49">
        <f t="shared" si="5"/>
        <v>-27.852</v>
      </c>
      <c r="O13" s="110">
        <f t="shared" si="6"/>
        <v>9.3192000000000004</v>
      </c>
      <c r="P13" s="74">
        <f t="shared" si="7"/>
        <v>3017.68</v>
      </c>
      <c r="Q13" s="57">
        <v>27852</v>
      </c>
      <c r="R13" s="74">
        <f t="shared" si="8"/>
        <v>16232.876200000001</v>
      </c>
      <c r="S13" s="57">
        <v>0</v>
      </c>
      <c r="T13" s="74">
        <f t="shared" si="9"/>
        <v>350.62360000000001</v>
      </c>
      <c r="U13" s="57">
        <v>0</v>
      </c>
      <c r="V13" s="74">
        <f t="shared" si="10"/>
        <v>8011.2436000000007</v>
      </c>
      <c r="W13" s="57">
        <v>9319.2000000000007</v>
      </c>
      <c r="X13" s="109">
        <f t="shared" si="11"/>
        <v>136.03131799418261</v>
      </c>
      <c r="Y13" s="49">
        <f t="shared" si="12"/>
        <v>24.74175</v>
      </c>
      <c r="Z13" s="110">
        <f t="shared" si="13"/>
        <v>-10.967000000000001</v>
      </c>
      <c r="AA13" s="74">
        <f t="shared" si="14"/>
        <v>827.48675000000003</v>
      </c>
      <c r="AB13" s="57">
        <v>0</v>
      </c>
      <c r="AC13" s="74">
        <f t="shared" si="15"/>
        <v>5469.7136250000003</v>
      </c>
      <c r="AD13" s="57">
        <v>24741.75</v>
      </c>
      <c r="AE13" s="74">
        <f t="shared" si="16"/>
        <v>6652.1846666666679</v>
      </c>
      <c r="AF13" s="57">
        <v>10967</v>
      </c>
      <c r="AG13" s="74">
        <f t="shared" si="17"/>
        <v>2106.6999999999998</v>
      </c>
      <c r="AH13" s="57">
        <v>0</v>
      </c>
      <c r="AI13" s="109">
        <f t="shared" si="18"/>
        <v>129.84910019400652</v>
      </c>
      <c r="AJ13" s="49">
        <f t="shared" si="19"/>
        <v>24.65925</v>
      </c>
      <c r="AK13" s="110">
        <f t="shared" si="20"/>
        <v>-7.7</v>
      </c>
      <c r="AL13" s="74">
        <f t="shared" si="21"/>
        <v>924.71162500000003</v>
      </c>
      <c r="AM13" s="57">
        <v>0</v>
      </c>
      <c r="AN13" s="74">
        <f t="shared" si="22"/>
        <v>5109.252625000001</v>
      </c>
      <c r="AO13" s="57">
        <v>24659.25</v>
      </c>
      <c r="AP13" s="74">
        <f t="shared" si="23"/>
        <v>4089.7166666666672</v>
      </c>
      <c r="AQ13" s="57">
        <v>7700</v>
      </c>
      <c r="AR13" s="74">
        <f t="shared" si="24"/>
        <v>6078.73</v>
      </c>
      <c r="AS13" s="57">
        <v>0</v>
      </c>
    </row>
    <row r="14" spans="1:45" ht="14.1" customHeight="1" x14ac:dyDescent="0.2">
      <c r="A14" s="1">
        <v>0.20833333333333301</v>
      </c>
      <c r="B14" s="108">
        <f t="shared" si="0"/>
        <v>141.71307211035136</v>
      </c>
      <c r="C14" s="38">
        <f t="shared" si="1"/>
        <v>-26.505600000000001</v>
      </c>
      <c r="D14" s="107">
        <f t="shared" si="2"/>
        <v>9.6096000000000004</v>
      </c>
      <c r="E14" s="73">
        <f t="shared" si="3"/>
        <v>4517.6988000000001</v>
      </c>
      <c r="F14" s="56">
        <v>26505.600000000002</v>
      </c>
      <c r="G14" s="73">
        <f t="shared" si="3"/>
        <v>16.3538</v>
      </c>
      <c r="H14" s="56">
        <v>0</v>
      </c>
      <c r="I14" s="73">
        <f t="shared" si="3"/>
        <v>452.32220000000001</v>
      </c>
      <c r="J14" s="56">
        <v>0</v>
      </c>
      <c r="K14" s="73">
        <f t="shared" si="3"/>
        <v>641.76380000000006</v>
      </c>
      <c r="L14" s="56">
        <v>9609.6</v>
      </c>
      <c r="M14" s="108">
        <f t="shared" si="4"/>
        <v>149.76468326582531</v>
      </c>
      <c r="N14" s="38">
        <f t="shared" si="5"/>
        <v>-28.300799999999999</v>
      </c>
      <c r="O14" s="107">
        <f t="shared" si="6"/>
        <v>9.3192000000000004</v>
      </c>
      <c r="P14" s="73">
        <f t="shared" si="7"/>
        <v>3017.8943999999997</v>
      </c>
      <c r="Q14" s="56">
        <v>28300.799999999999</v>
      </c>
      <c r="R14" s="73">
        <f t="shared" si="8"/>
        <v>16232.876200000001</v>
      </c>
      <c r="S14" s="56">
        <v>0</v>
      </c>
      <c r="T14" s="73">
        <f t="shared" si="9"/>
        <v>350.62360000000001</v>
      </c>
      <c r="U14" s="56">
        <v>0</v>
      </c>
      <c r="V14" s="73">
        <f t="shared" si="10"/>
        <v>8011.3142000000007</v>
      </c>
      <c r="W14" s="56">
        <v>9319.2000000000007</v>
      </c>
      <c r="X14" s="108">
        <f t="shared" si="11"/>
        <v>138.46175587527392</v>
      </c>
      <c r="Y14" s="38">
        <f t="shared" si="12"/>
        <v>25.269749999999998</v>
      </c>
      <c r="Z14" s="107">
        <f t="shared" si="13"/>
        <v>-10.967000000000001</v>
      </c>
      <c r="AA14" s="73">
        <f t="shared" si="14"/>
        <v>827.48675000000003</v>
      </c>
      <c r="AB14" s="56">
        <v>0</v>
      </c>
      <c r="AC14" s="73">
        <f t="shared" si="15"/>
        <v>5470.0965000000006</v>
      </c>
      <c r="AD14" s="56">
        <v>25269.75</v>
      </c>
      <c r="AE14" s="73">
        <f t="shared" si="16"/>
        <v>6652.3508333333348</v>
      </c>
      <c r="AF14" s="56">
        <v>10967</v>
      </c>
      <c r="AG14" s="73">
        <f t="shared" si="17"/>
        <v>2106.6999999999998</v>
      </c>
      <c r="AH14" s="56">
        <v>0</v>
      </c>
      <c r="AI14" s="108">
        <f t="shared" si="18"/>
        <v>132.66238457458908</v>
      </c>
      <c r="AJ14" s="38">
        <f t="shared" si="19"/>
        <v>25.245000000000001</v>
      </c>
      <c r="AK14" s="107">
        <f t="shared" si="20"/>
        <v>-7.7</v>
      </c>
      <c r="AL14" s="73">
        <f t="shared" si="21"/>
        <v>924.71162500000003</v>
      </c>
      <c r="AM14" s="56">
        <v>0</v>
      </c>
      <c r="AN14" s="73">
        <f t="shared" si="22"/>
        <v>5109.6351250000007</v>
      </c>
      <c r="AO14" s="56">
        <v>25245</v>
      </c>
      <c r="AP14" s="73">
        <f t="shared" si="23"/>
        <v>4089.8333333333339</v>
      </c>
      <c r="AQ14" s="56">
        <v>7700</v>
      </c>
      <c r="AR14" s="73">
        <f t="shared" si="24"/>
        <v>6078.73</v>
      </c>
      <c r="AS14" s="56">
        <v>0</v>
      </c>
    </row>
    <row r="15" spans="1:45" ht="14.1" customHeight="1" x14ac:dyDescent="0.2">
      <c r="A15" s="1">
        <v>0.25</v>
      </c>
      <c r="B15" s="108">
        <f t="shared" si="0"/>
        <v>137.02656757394874</v>
      </c>
      <c r="C15" s="38">
        <f t="shared" si="1"/>
        <v>-25.713600000000003</v>
      </c>
      <c r="D15" s="107">
        <f t="shared" si="2"/>
        <v>9.055200000000001</v>
      </c>
      <c r="E15" s="73">
        <f t="shared" si="3"/>
        <v>4517.8936000000003</v>
      </c>
      <c r="F15" s="56">
        <v>25713.600000000002</v>
      </c>
      <c r="G15" s="73">
        <f t="shared" si="3"/>
        <v>16.3538</v>
      </c>
      <c r="H15" s="56">
        <v>0</v>
      </c>
      <c r="I15" s="73">
        <f t="shared" si="3"/>
        <v>452.32220000000001</v>
      </c>
      <c r="J15" s="56">
        <v>0</v>
      </c>
      <c r="K15" s="73">
        <f t="shared" si="3"/>
        <v>641.83240000000001</v>
      </c>
      <c r="L15" s="56">
        <v>9055.2000000000007</v>
      </c>
      <c r="M15" s="108">
        <f t="shared" si="4"/>
        <v>144.99227656303296</v>
      </c>
      <c r="N15" s="38">
        <f t="shared" si="5"/>
        <v>-27.482400000000002</v>
      </c>
      <c r="O15" s="107">
        <f t="shared" si="6"/>
        <v>8.764800000000001</v>
      </c>
      <c r="P15" s="73">
        <f t="shared" si="7"/>
        <v>3018.1025999999997</v>
      </c>
      <c r="Q15" s="56">
        <v>27482.400000000001</v>
      </c>
      <c r="R15" s="73">
        <f t="shared" si="8"/>
        <v>16232.876200000001</v>
      </c>
      <c r="S15" s="56">
        <v>0</v>
      </c>
      <c r="T15" s="73">
        <f t="shared" si="9"/>
        <v>350.62360000000001</v>
      </c>
      <c r="U15" s="56">
        <v>0</v>
      </c>
      <c r="V15" s="73">
        <f t="shared" si="10"/>
        <v>8011.3806000000004</v>
      </c>
      <c r="W15" s="56">
        <v>8764.8000000000011</v>
      </c>
      <c r="X15" s="108">
        <f t="shared" si="11"/>
        <v>134.47875933276421</v>
      </c>
      <c r="Y15" s="38">
        <f t="shared" si="12"/>
        <v>24.403500000000001</v>
      </c>
      <c r="Z15" s="107">
        <f t="shared" si="13"/>
        <v>-10.967000000000001</v>
      </c>
      <c r="AA15" s="73">
        <f t="shared" si="14"/>
        <v>827.48675000000003</v>
      </c>
      <c r="AB15" s="56">
        <v>0</v>
      </c>
      <c r="AC15" s="73">
        <f t="shared" si="15"/>
        <v>5470.4662500000004</v>
      </c>
      <c r="AD15" s="56">
        <v>24403.5</v>
      </c>
      <c r="AE15" s="73">
        <f t="shared" si="16"/>
        <v>6652.5170000000016</v>
      </c>
      <c r="AF15" s="56">
        <v>10967</v>
      </c>
      <c r="AG15" s="73">
        <f t="shared" si="17"/>
        <v>2106.6999999999998</v>
      </c>
      <c r="AH15" s="56">
        <v>0</v>
      </c>
      <c r="AI15" s="108">
        <f t="shared" si="18"/>
        <v>128.3853495208177</v>
      </c>
      <c r="AJ15" s="38">
        <f t="shared" si="19"/>
        <v>24.353999999999999</v>
      </c>
      <c r="AK15" s="107">
        <f t="shared" si="20"/>
        <v>-7.7</v>
      </c>
      <c r="AL15" s="73">
        <f t="shared" si="21"/>
        <v>924.71162500000003</v>
      </c>
      <c r="AM15" s="56">
        <v>0</v>
      </c>
      <c r="AN15" s="73">
        <f t="shared" si="22"/>
        <v>5110.0041250000004</v>
      </c>
      <c r="AO15" s="56">
        <v>24354</v>
      </c>
      <c r="AP15" s="73">
        <f t="shared" si="23"/>
        <v>4089.9500000000007</v>
      </c>
      <c r="AQ15" s="56">
        <v>7700</v>
      </c>
      <c r="AR15" s="73">
        <f t="shared" si="24"/>
        <v>6078.73</v>
      </c>
      <c r="AS15" s="56">
        <v>0</v>
      </c>
    </row>
    <row r="16" spans="1:45" ht="14.1" customHeight="1" x14ac:dyDescent="0.2">
      <c r="A16" s="1">
        <v>0.29166666666666702</v>
      </c>
      <c r="B16" s="108">
        <f t="shared" si="0"/>
        <v>124.56647369536429</v>
      </c>
      <c r="C16" s="38">
        <f t="shared" si="1"/>
        <v>-23.654400000000003</v>
      </c>
      <c r="D16" s="107">
        <f t="shared" si="2"/>
        <v>7.3920000000000003</v>
      </c>
      <c r="E16" s="73">
        <f t="shared" si="3"/>
        <v>4518.0727999999999</v>
      </c>
      <c r="F16" s="56">
        <v>23654.400000000001</v>
      </c>
      <c r="G16" s="73">
        <f t="shared" si="3"/>
        <v>16.3538</v>
      </c>
      <c r="H16" s="56">
        <v>0</v>
      </c>
      <c r="I16" s="73">
        <f t="shared" si="3"/>
        <v>452.32220000000001</v>
      </c>
      <c r="J16" s="56">
        <v>0</v>
      </c>
      <c r="K16" s="73">
        <f t="shared" si="3"/>
        <v>641.88840000000005</v>
      </c>
      <c r="L16" s="56">
        <v>7392</v>
      </c>
      <c r="M16" s="108">
        <f t="shared" si="4"/>
        <v>131.71271292476894</v>
      </c>
      <c r="N16" s="38">
        <f t="shared" si="5"/>
        <v>-25.238400000000002</v>
      </c>
      <c r="O16" s="107">
        <f t="shared" si="6"/>
        <v>7.0488</v>
      </c>
      <c r="P16" s="73">
        <f t="shared" si="7"/>
        <v>3018.2937999999999</v>
      </c>
      <c r="Q16" s="56">
        <v>25238.400000000001</v>
      </c>
      <c r="R16" s="73">
        <f t="shared" si="8"/>
        <v>16232.876200000001</v>
      </c>
      <c r="S16" s="56">
        <v>0</v>
      </c>
      <c r="T16" s="73">
        <f t="shared" si="9"/>
        <v>350.62360000000001</v>
      </c>
      <c r="U16" s="56">
        <v>0</v>
      </c>
      <c r="V16" s="73">
        <f t="shared" si="10"/>
        <v>8011.4340000000002</v>
      </c>
      <c r="W16" s="56">
        <v>7048.8</v>
      </c>
      <c r="X16" s="108">
        <f t="shared" si="11"/>
        <v>122.97763930970153</v>
      </c>
      <c r="Y16" s="38">
        <f t="shared" si="12"/>
        <v>21.870750000000001</v>
      </c>
      <c r="Z16" s="107">
        <f t="shared" si="13"/>
        <v>-10.967000000000001</v>
      </c>
      <c r="AA16" s="73">
        <f t="shared" si="14"/>
        <v>827.48675000000003</v>
      </c>
      <c r="AB16" s="56">
        <v>0</v>
      </c>
      <c r="AC16" s="73">
        <f t="shared" si="15"/>
        <v>5470.7976250000002</v>
      </c>
      <c r="AD16" s="56">
        <v>21870.75</v>
      </c>
      <c r="AE16" s="73">
        <f t="shared" si="16"/>
        <v>6652.6831666666685</v>
      </c>
      <c r="AF16" s="56">
        <v>10967</v>
      </c>
      <c r="AG16" s="73">
        <f t="shared" si="17"/>
        <v>2106.6999999999998</v>
      </c>
      <c r="AH16" s="56">
        <v>0</v>
      </c>
      <c r="AI16" s="108">
        <f t="shared" si="18"/>
        <v>116.03665148550574</v>
      </c>
      <c r="AJ16" s="38">
        <f t="shared" si="19"/>
        <v>21.763500000000001</v>
      </c>
      <c r="AK16" s="107">
        <f t="shared" si="20"/>
        <v>-7.7</v>
      </c>
      <c r="AL16" s="73">
        <f t="shared" si="21"/>
        <v>924.71162500000003</v>
      </c>
      <c r="AM16" s="56">
        <v>0</v>
      </c>
      <c r="AN16" s="73">
        <f t="shared" si="22"/>
        <v>5110.3338750000003</v>
      </c>
      <c r="AO16" s="56">
        <v>21763.5</v>
      </c>
      <c r="AP16" s="73">
        <f t="shared" si="23"/>
        <v>4090.0666666666675</v>
      </c>
      <c r="AQ16" s="56">
        <v>7700</v>
      </c>
      <c r="AR16" s="73">
        <f t="shared" si="24"/>
        <v>6078.73</v>
      </c>
      <c r="AS16" s="56">
        <v>0</v>
      </c>
    </row>
    <row r="17" spans="1:45" ht="14.1" customHeight="1" x14ac:dyDescent="0.2">
      <c r="A17" s="1">
        <v>0.33333333333333298</v>
      </c>
      <c r="B17" s="108">
        <f t="shared" si="0"/>
        <v>123.12197704064251</v>
      </c>
      <c r="C17" s="38">
        <f t="shared" si="1"/>
        <v>-23.654400000000003</v>
      </c>
      <c r="D17" s="107">
        <f t="shared" si="2"/>
        <v>6.3624000000000009</v>
      </c>
      <c r="E17" s="73">
        <f t="shared" si="3"/>
        <v>4518.2519999999995</v>
      </c>
      <c r="F17" s="56">
        <v>23654.400000000001</v>
      </c>
      <c r="G17" s="73">
        <f t="shared" si="3"/>
        <v>16.3538</v>
      </c>
      <c r="H17" s="56">
        <v>0</v>
      </c>
      <c r="I17" s="73">
        <f t="shared" si="3"/>
        <v>452.32220000000001</v>
      </c>
      <c r="J17" s="56">
        <v>0</v>
      </c>
      <c r="K17" s="73">
        <f t="shared" si="3"/>
        <v>641.9366</v>
      </c>
      <c r="L17" s="56">
        <v>6362.4000000000005</v>
      </c>
      <c r="M17" s="108">
        <f t="shared" si="4"/>
        <v>130.22546003093564</v>
      </c>
      <c r="N17" s="38">
        <f t="shared" si="5"/>
        <v>-25.212</v>
      </c>
      <c r="O17" s="107">
        <f t="shared" si="6"/>
        <v>5.9664000000000001</v>
      </c>
      <c r="P17" s="73">
        <f t="shared" si="7"/>
        <v>3018.4847999999997</v>
      </c>
      <c r="Q17" s="56">
        <v>25212</v>
      </c>
      <c r="R17" s="73">
        <f t="shared" si="8"/>
        <v>16232.876200000001</v>
      </c>
      <c r="S17" s="56">
        <v>0</v>
      </c>
      <c r="T17" s="73">
        <f t="shared" si="9"/>
        <v>350.62360000000001</v>
      </c>
      <c r="U17" s="56">
        <v>0</v>
      </c>
      <c r="V17" s="73">
        <f t="shared" si="10"/>
        <v>8011.4791999999998</v>
      </c>
      <c r="W17" s="56">
        <v>5966.4000000000005</v>
      </c>
      <c r="X17" s="108">
        <f t="shared" si="11"/>
        <v>121.16471209718691</v>
      </c>
      <c r="Y17" s="38">
        <f t="shared" si="12"/>
        <v>21.4665</v>
      </c>
      <c r="Z17" s="107">
        <f t="shared" si="13"/>
        <v>-10.967000000000001</v>
      </c>
      <c r="AA17" s="73">
        <f t="shared" si="14"/>
        <v>827.48675000000003</v>
      </c>
      <c r="AB17" s="56">
        <v>0</v>
      </c>
      <c r="AC17" s="73">
        <f t="shared" si="15"/>
        <v>5471.122875</v>
      </c>
      <c r="AD17" s="56">
        <v>21466.5</v>
      </c>
      <c r="AE17" s="73">
        <f t="shared" si="16"/>
        <v>6652.8493333333354</v>
      </c>
      <c r="AF17" s="56">
        <v>10967</v>
      </c>
      <c r="AG17" s="73">
        <f t="shared" si="17"/>
        <v>2106.6999999999998</v>
      </c>
      <c r="AH17" s="56">
        <v>0</v>
      </c>
      <c r="AI17" s="108">
        <f t="shared" si="18"/>
        <v>113.9280747439354</v>
      </c>
      <c r="AJ17" s="38">
        <f t="shared" si="19"/>
        <v>21.318000000000001</v>
      </c>
      <c r="AK17" s="107">
        <f t="shared" si="20"/>
        <v>-7.7</v>
      </c>
      <c r="AL17" s="73">
        <f t="shared" si="21"/>
        <v>924.71162500000003</v>
      </c>
      <c r="AM17" s="56">
        <v>0</v>
      </c>
      <c r="AN17" s="73">
        <f t="shared" si="22"/>
        <v>5110.6568750000006</v>
      </c>
      <c r="AO17" s="56">
        <v>21318</v>
      </c>
      <c r="AP17" s="73">
        <f t="shared" si="23"/>
        <v>4090.1833333333343</v>
      </c>
      <c r="AQ17" s="56">
        <v>7700</v>
      </c>
      <c r="AR17" s="73">
        <f t="shared" si="24"/>
        <v>6078.73</v>
      </c>
      <c r="AS17" s="56">
        <v>0</v>
      </c>
    </row>
    <row r="18" spans="1:45" s="30" customFormat="1" ht="14.1" customHeight="1" x14ac:dyDescent="0.2">
      <c r="A18" s="11">
        <v>0.375</v>
      </c>
      <c r="B18" s="108">
        <f t="shared" si="0"/>
        <v>103.90088963056208</v>
      </c>
      <c r="C18" s="38">
        <f t="shared" si="1"/>
        <v>-20.565600000000003</v>
      </c>
      <c r="D18" s="107">
        <f t="shared" si="2"/>
        <v>2.0855999999999999</v>
      </c>
      <c r="E18" s="73">
        <f t="shared" si="3"/>
        <v>4518.4078</v>
      </c>
      <c r="F18" s="56">
        <v>20565.600000000002</v>
      </c>
      <c r="G18" s="73">
        <f t="shared" si="3"/>
        <v>16.3538</v>
      </c>
      <c r="H18" s="58">
        <v>0</v>
      </c>
      <c r="I18" s="73">
        <f t="shared" si="3"/>
        <v>452.32220000000001</v>
      </c>
      <c r="J18" s="56">
        <v>0</v>
      </c>
      <c r="K18" s="73">
        <f t="shared" si="3"/>
        <v>641.95240000000001</v>
      </c>
      <c r="L18" s="56">
        <v>2085.6</v>
      </c>
      <c r="M18" s="108">
        <f t="shared" si="4"/>
        <v>109.87731960489278</v>
      </c>
      <c r="N18" s="38">
        <f t="shared" si="5"/>
        <v>-21.8064</v>
      </c>
      <c r="O18" s="107">
        <f t="shared" si="6"/>
        <v>1.5312000000000001</v>
      </c>
      <c r="P18" s="73">
        <f t="shared" si="7"/>
        <v>3018.6499999999996</v>
      </c>
      <c r="Q18" s="56">
        <v>21806.400000000001</v>
      </c>
      <c r="R18" s="73">
        <f t="shared" si="8"/>
        <v>16232.876200000001</v>
      </c>
      <c r="S18" s="58">
        <v>0</v>
      </c>
      <c r="T18" s="73">
        <f t="shared" si="9"/>
        <v>350.62360000000001</v>
      </c>
      <c r="U18" s="56">
        <v>0</v>
      </c>
      <c r="V18" s="73">
        <f t="shared" si="10"/>
        <v>8011.4907999999996</v>
      </c>
      <c r="W18" s="56">
        <v>1531.2</v>
      </c>
      <c r="X18" s="108">
        <f t="shared" si="11"/>
        <v>104.2923271243594</v>
      </c>
      <c r="Y18" s="38">
        <f t="shared" si="12"/>
        <v>17.61375</v>
      </c>
      <c r="Z18" s="107">
        <f t="shared" si="13"/>
        <v>-10.967000000000001</v>
      </c>
      <c r="AA18" s="73">
        <f t="shared" si="14"/>
        <v>827.48675000000003</v>
      </c>
      <c r="AB18" s="58">
        <v>0</v>
      </c>
      <c r="AC18" s="73">
        <f t="shared" si="15"/>
        <v>5471.3897500000003</v>
      </c>
      <c r="AD18" s="56">
        <v>17613.75</v>
      </c>
      <c r="AE18" s="73">
        <f t="shared" si="16"/>
        <v>6653.0155000000022</v>
      </c>
      <c r="AF18" s="56">
        <v>10967</v>
      </c>
      <c r="AG18" s="73">
        <f t="shared" si="17"/>
        <v>2106.6999999999998</v>
      </c>
      <c r="AH18" s="58">
        <v>0</v>
      </c>
      <c r="AI18" s="108">
        <f t="shared" si="18"/>
        <v>95.409252404290271</v>
      </c>
      <c r="AJ18" s="38">
        <f t="shared" si="19"/>
        <v>17.34975</v>
      </c>
      <c r="AK18" s="107">
        <f t="shared" si="20"/>
        <v>-7.7</v>
      </c>
      <c r="AL18" s="73">
        <f t="shared" si="21"/>
        <v>924.71162500000003</v>
      </c>
      <c r="AM18" s="58">
        <v>0</v>
      </c>
      <c r="AN18" s="73">
        <f t="shared" si="22"/>
        <v>5110.9197500000009</v>
      </c>
      <c r="AO18" s="56">
        <v>17349.75</v>
      </c>
      <c r="AP18" s="73">
        <f t="shared" si="23"/>
        <v>4090.3000000000011</v>
      </c>
      <c r="AQ18" s="56">
        <v>7700</v>
      </c>
      <c r="AR18" s="73">
        <f t="shared" si="24"/>
        <v>6078.73</v>
      </c>
      <c r="AS18" s="58">
        <v>0</v>
      </c>
    </row>
    <row r="19" spans="1:45" s="48" customFormat="1" ht="14.1" customHeight="1" x14ac:dyDescent="0.2">
      <c r="A19" s="46">
        <v>0.41666666666666702</v>
      </c>
      <c r="B19" s="109">
        <f t="shared" si="0"/>
        <v>108.79993075719015</v>
      </c>
      <c r="C19" s="49">
        <f t="shared" si="1"/>
        <v>-21.595200000000002</v>
      </c>
      <c r="D19" s="110">
        <f t="shared" si="2"/>
        <v>1.4784000000000002</v>
      </c>
      <c r="E19" s="74">
        <f t="shared" si="3"/>
        <v>4518.5713999999998</v>
      </c>
      <c r="F19" s="57">
        <v>21595.200000000001</v>
      </c>
      <c r="G19" s="74">
        <f t="shared" si="3"/>
        <v>16.3538</v>
      </c>
      <c r="H19" s="57">
        <v>0</v>
      </c>
      <c r="I19" s="74">
        <f t="shared" si="3"/>
        <v>452.32220000000001</v>
      </c>
      <c r="J19" s="57">
        <v>0</v>
      </c>
      <c r="K19" s="74">
        <f t="shared" si="3"/>
        <v>641.96360000000004</v>
      </c>
      <c r="L19" s="57">
        <v>1478.4</v>
      </c>
      <c r="M19" s="109">
        <f t="shared" si="4"/>
        <v>115.25413233735274</v>
      </c>
      <c r="N19" s="49">
        <f t="shared" si="5"/>
        <v>-22.915200000000002</v>
      </c>
      <c r="O19" s="110">
        <f t="shared" si="6"/>
        <v>0.81840000000000013</v>
      </c>
      <c r="P19" s="74">
        <f t="shared" si="7"/>
        <v>3018.8235999999997</v>
      </c>
      <c r="Q19" s="57">
        <v>22915.200000000001</v>
      </c>
      <c r="R19" s="74">
        <f t="shared" si="8"/>
        <v>16232.876200000001</v>
      </c>
      <c r="S19" s="57">
        <v>0</v>
      </c>
      <c r="T19" s="74">
        <f t="shared" si="9"/>
        <v>350.62380000000002</v>
      </c>
      <c r="U19" s="57">
        <v>26.400000000000002</v>
      </c>
      <c r="V19" s="74">
        <f t="shared" si="10"/>
        <v>8011.4971999999998</v>
      </c>
      <c r="W19" s="57">
        <v>844.80000000000007</v>
      </c>
      <c r="X19" s="109">
        <f t="shared" si="11"/>
        <v>108.44126969354328</v>
      </c>
      <c r="Y19" s="49">
        <f t="shared" si="12"/>
        <v>18.579000000000001</v>
      </c>
      <c r="Z19" s="110">
        <f t="shared" si="13"/>
        <v>-10.967000000000001</v>
      </c>
      <c r="AA19" s="74">
        <f t="shared" si="14"/>
        <v>827.48675000000003</v>
      </c>
      <c r="AB19" s="57">
        <v>0</v>
      </c>
      <c r="AC19" s="74">
        <f t="shared" si="15"/>
        <v>5471.6712500000003</v>
      </c>
      <c r="AD19" s="57">
        <v>18579</v>
      </c>
      <c r="AE19" s="74">
        <f t="shared" si="16"/>
        <v>6653.1816666666691</v>
      </c>
      <c r="AF19" s="57">
        <v>10967</v>
      </c>
      <c r="AG19" s="74">
        <f t="shared" si="17"/>
        <v>2106.6999999999998</v>
      </c>
      <c r="AH19" s="57">
        <v>0</v>
      </c>
      <c r="AI19" s="109">
        <f t="shared" si="18"/>
        <v>99.863250374996298</v>
      </c>
      <c r="AJ19" s="49">
        <f t="shared" si="19"/>
        <v>18.315000000000001</v>
      </c>
      <c r="AK19" s="110">
        <f t="shared" si="20"/>
        <v>-7.7</v>
      </c>
      <c r="AL19" s="74">
        <f t="shared" si="21"/>
        <v>924.71162500000003</v>
      </c>
      <c r="AM19" s="57">
        <v>0</v>
      </c>
      <c r="AN19" s="74">
        <f t="shared" si="22"/>
        <v>5111.1972500000011</v>
      </c>
      <c r="AO19" s="57">
        <v>18315</v>
      </c>
      <c r="AP19" s="74">
        <f t="shared" si="23"/>
        <v>4090.4166666666679</v>
      </c>
      <c r="AQ19" s="57">
        <v>7700</v>
      </c>
      <c r="AR19" s="74">
        <f t="shared" si="24"/>
        <v>6078.73</v>
      </c>
      <c r="AS19" s="57">
        <v>0</v>
      </c>
    </row>
    <row r="20" spans="1:45" ht="14.1" customHeight="1" x14ac:dyDescent="0.2">
      <c r="A20" s="1">
        <v>0.45833333333333298</v>
      </c>
      <c r="B20" s="108">
        <f t="shared" si="0"/>
        <v>109.51269510511719</v>
      </c>
      <c r="C20" s="38">
        <f t="shared" si="1"/>
        <v>-21.674400000000002</v>
      </c>
      <c r="D20" s="107">
        <f t="shared" si="2"/>
        <v>2.2176</v>
      </c>
      <c r="E20" s="73">
        <f t="shared" si="3"/>
        <v>4518.7356</v>
      </c>
      <c r="F20" s="56">
        <v>21674.400000000001</v>
      </c>
      <c r="G20" s="73">
        <f t="shared" si="3"/>
        <v>16.3538</v>
      </c>
      <c r="H20" s="56">
        <v>0</v>
      </c>
      <c r="I20" s="73">
        <f t="shared" si="3"/>
        <v>452.32220000000001</v>
      </c>
      <c r="J20" s="56">
        <v>0</v>
      </c>
      <c r="K20" s="73">
        <f t="shared" si="3"/>
        <v>641.98040000000003</v>
      </c>
      <c r="L20" s="56">
        <v>2217.6</v>
      </c>
      <c r="M20" s="108">
        <f t="shared" si="4"/>
        <v>115.87123493048895</v>
      </c>
      <c r="N20" s="38">
        <f t="shared" si="5"/>
        <v>-22.994400000000002</v>
      </c>
      <c r="O20" s="107">
        <f t="shared" si="6"/>
        <v>1.6368</v>
      </c>
      <c r="P20" s="73">
        <f t="shared" si="7"/>
        <v>3018.9977999999996</v>
      </c>
      <c r="Q20" s="56">
        <v>22994.400000000001</v>
      </c>
      <c r="R20" s="73">
        <f t="shared" si="8"/>
        <v>16232.876200000001</v>
      </c>
      <c r="S20" s="56">
        <v>0</v>
      </c>
      <c r="T20" s="73">
        <f t="shared" si="9"/>
        <v>350.62380000000002</v>
      </c>
      <c r="U20" s="56">
        <v>0</v>
      </c>
      <c r="V20" s="73">
        <f t="shared" si="10"/>
        <v>8011.5095999999994</v>
      </c>
      <c r="W20" s="56">
        <v>1636.8</v>
      </c>
      <c r="X20" s="108">
        <f t="shared" si="11"/>
        <v>108.61987245354942</v>
      </c>
      <c r="Y20" s="38">
        <f t="shared" si="12"/>
        <v>18.620249999999999</v>
      </c>
      <c r="Z20" s="107">
        <f t="shared" si="13"/>
        <v>-10.967000000000001</v>
      </c>
      <c r="AA20" s="73">
        <f t="shared" si="14"/>
        <v>827.48675000000003</v>
      </c>
      <c r="AB20" s="56">
        <v>0</v>
      </c>
      <c r="AC20" s="73">
        <f t="shared" si="15"/>
        <v>5471.9533750000001</v>
      </c>
      <c r="AD20" s="56">
        <v>18620.25</v>
      </c>
      <c r="AE20" s="73">
        <f t="shared" si="16"/>
        <v>6653.347833333336</v>
      </c>
      <c r="AF20" s="56">
        <v>10967</v>
      </c>
      <c r="AG20" s="73">
        <f t="shared" si="17"/>
        <v>2106.6999999999998</v>
      </c>
      <c r="AH20" s="56">
        <v>0</v>
      </c>
      <c r="AI20" s="108">
        <f t="shared" si="18"/>
        <v>99.557519456955092</v>
      </c>
      <c r="AJ20" s="38">
        <f t="shared" si="19"/>
        <v>18.248999999999999</v>
      </c>
      <c r="AK20" s="107">
        <f t="shared" si="20"/>
        <v>-7.7</v>
      </c>
      <c r="AL20" s="73">
        <f t="shared" si="21"/>
        <v>924.71162500000003</v>
      </c>
      <c r="AM20" s="56">
        <v>0</v>
      </c>
      <c r="AN20" s="73">
        <f t="shared" si="22"/>
        <v>5111.473750000001</v>
      </c>
      <c r="AO20" s="56">
        <v>18249</v>
      </c>
      <c r="AP20" s="73">
        <f t="shared" si="23"/>
        <v>4090.5333333333347</v>
      </c>
      <c r="AQ20" s="56">
        <v>7700</v>
      </c>
      <c r="AR20" s="73">
        <f t="shared" si="24"/>
        <v>6078.73</v>
      </c>
      <c r="AS20" s="56">
        <v>0</v>
      </c>
    </row>
    <row r="21" spans="1:45" ht="14.1" customHeight="1" x14ac:dyDescent="0.2">
      <c r="A21" s="1">
        <v>0.5</v>
      </c>
      <c r="B21" s="108">
        <f t="shared" si="0"/>
        <v>107.36570114766455</v>
      </c>
      <c r="C21" s="38">
        <f t="shared" si="1"/>
        <v>-21.172799999999999</v>
      </c>
      <c r="D21" s="107">
        <f t="shared" si="2"/>
        <v>2.8248000000000002</v>
      </c>
      <c r="E21" s="73">
        <f t="shared" si="3"/>
        <v>4518.8959999999997</v>
      </c>
      <c r="F21" s="56">
        <v>21172.799999999999</v>
      </c>
      <c r="G21" s="73">
        <f t="shared" si="3"/>
        <v>16.3538</v>
      </c>
      <c r="H21" s="56">
        <v>0</v>
      </c>
      <c r="I21" s="73">
        <f t="shared" si="3"/>
        <v>452.32220000000001</v>
      </c>
      <c r="J21" s="56">
        <v>0</v>
      </c>
      <c r="K21" s="73">
        <f t="shared" si="3"/>
        <v>642.0018</v>
      </c>
      <c r="L21" s="56">
        <v>2824.8</v>
      </c>
      <c r="M21" s="108">
        <f t="shared" si="4"/>
        <v>113.65900567013121</v>
      </c>
      <c r="N21" s="38">
        <f t="shared" si="5"/>
        <v>-22.492799999999999</v>
      </c>
      <c r="O21" s="107">
        <f t="shared" si="6"/>
        <v>2.3232000000000004</v>
      </c>
      <c r="P21" s="73">
        <f t="shared" si="7"/>
        <v>3019.1681999999996</v>
      </c>
      <c r="Q21" s="56">
        <v>22492.799999999999</v>
      </c>
      <c r="R21" s="73">
        <f t="shared" si="8"/>
        <v>16232.876200000001</v>
      </c>
      <c r="S21" s="56">
        <v>0</v>
      </c>
      <c r="T21" s="73">
        <f t="shared" si="9"/>
        <v>350.62380000000002</v>
      </c>
      <c r="U21" s="56">
        <v>0</v>
      </c>
      <c r="V21" s="73">
        <f t="shared" si="10"/>
        <v>8011.5271999999995</v>
      </c>
      <c r="W21" s="56">
        <v>2323.2000000000003</v>
      </c>
      <c r="X21" s="108">
        <f t="shared" si="11"/>
        <v>105.27976776555869</v>
      </c>
      <c r="Y21" s="38">
        <f t="shared" si="12"/>
        <v>17.844750000000001</v>
      </c>
      <c r="Z21" s="107">
        <f t="shared" si="13"/>
        <v>-10.967000000000001</v>
      </c>
      <c r="AA21" s="73">
        <f t="shared" si="14"/>
        <v>827.48675000000003</v>
      </c>
      <c r="AB21" s="56">
        <v>0</v>
      </c>
      <c r="AC21" s="73">
        <f t="shared" si="15"/>
        <v>5472.2237500000001</v>
      </c>
      <c r="AD21" s="56">
        <v>17844.75</v>
      </c>
      <c r="AE21" s="73">
        <f t="shared" si="16"/>
        <v>6653.5140000000029</v>
      </c>
      <c r="AF21" s="56">
        <v>10967</v>
      </c>
      <c r="AG21" s="73">
        <f t="shared" si="17"/>
        <v>2106.6999999999998</v>
      </c>
      <c r="AH21" s="56">
        <v>0</v>
      </c>
      <c r="AI21" s="108">
        <f t="shared" si="18"/>
        <v>96.016070931999749</v>
      </c>
      <c r="AJ21" s="38">
        <f t="shared" si="19"/>
        <v>17.481750000000002</v>
      </c>
      <c r="AK21" s="107">
        <f t="shared" si="20"/>
        <v>-7.7</v>
      </c>
      <c r="AL21" s="73">
        <f t="shared" si="21"/>
        <v>924.71162500000003</v>
      </c>
      <c r="AM21" s="56">
        <v>0</v>
      </c>
      <c r="AN21" s="73">
        <f t="shared" si="22"/>
        <v>5111.7386250000009</v>
      </c>
      <c r="AO21" s="56">
        <v>17481.75</v>
      </c>
      <c r="AP21" s="73">
        <f t="shared" si="23"/>
        <v>4090.6500000000015</v>
      </c>
      <c r="AQ21" s="56">
        <v>7700</v>
      </c>
      <c r="AR21" s="73">
        <f t="shared" si="24"/>
        <v>6078.73</v>
      </c>
      <c r="AS21" s="56">
        <v>0</v>
      </c>
    </row>
    <row r="22" spans="1:45" ht="14.1" customHeight="1" x14ac:dyDescent="0.2">
      <c r="A22" s="1">
        <v>0.54166666666666696</v>
      </c>
      <c r="B22" s="108">
        <f t="shared" si="0"/>
        <v>112.36092897810417</v>
      </c>
      <c r="C22" s="38">
        <f t="shared" si="1"/>
        <v>-21.621600000000001</v>
      </c>
      <c r="D22" s="107">
        <f t="shared" si="2"/>
        <v>5.6760000000000002</v>
      </c>
      <c r="E22" s="73">
        <f t="shared" si="3"/>
        <v>4519.0598</v>
      </c>
      <c r="F22" s="56">
        <v>21621.600000000002</v>
      </c>
      <c r="G22" s="73">
        <f t="shared" si="3"/>
        <v>16.3538</v>
      </c>
      <c r="H22" s="56">
        <v>0</v>
      </c>
      <c r="I22" s="73">
        <f t="shared" si="3"/>
        <v>452.32220000000001</v>
      </c>
      <c r="J22" s="56">
        <v>0</v>
      </c>
      <c r="K22" s="73">
        <f t="shared" si="3"/>
        <v>642.04480000000001</v>
      </c>
      <c r="L22" s="56">
        <v>5676</v>
      </c>
      <c r="M22" s="108">
        <f t="shared" si="4"/>
        <v>118.87502504058759</v>
      </c>
      <c r="N22" s="38">
        <f t="shared" si="5"/>
        <v>-23.0472</v>
      </c>
      <c r="O22" s="107">
        <f t="shared" si="6"/>
        <v>5.3064000000000009</v>
      </c>
      <c r="P22" s="73">
        <f t="shared" si="7"/>
        <v>3019.3427999999994</v>
      </c>
      <c r="Q22" s="56">
        <v>23047.200000000001</v>
      </c>
      <c r="R22" s="73">
        <f t="shared" si="8"/>
        <v>16232.876200000001</v>
      </c>
      <c r="S22" s="56">
        <v>0</v>
      </c>
      <c r="T22" s="73">
        <f t="shared" si="9"/>
        <v>350.62380000000002</v>
      </c>
      <c r="U22" s="56">
        <v>0</v>
      </c>
      <c r="V22" s="73">
        <f t="shared" si="10"/>
        <v>8011.5673999999999</v>
      </c>
      <c r="W22" s="56">
        <v>5306.4000000000005</v>
      </c>
      <c r="X22" s="108">
        <f t="shared" si="11"/>
        <v>108.08437199790734</v>
      </c>
      <c r="Y22" s="38">
        <f t="shared" si="12"/>
        <v>18.496500000000001</v>
      </c>
      <c r="Z22" s="107">
        <f t="shared" si="13"/>
        <v>-10.967000000000001</v>
      </c>
      <c r="AA22" s="73">
        <f t="shared" si="14"/>
        <v>827.48675000000003</v>
      </c>
      <c r="AB22" s="56">
        <v>0</v>
      </c>
      <c r="AC22" s="73">
        <f t="shared" si="15"/>
        <v>5472.5039999999999</v>
      </c>
      <c r="AD22" s="56">
        <v>18496.5</v>
      </c>
      <c r="AE22" s="73">
        <f t="shared" si="16"/>
        <v>6653.6801666666697</v>
      </c>
      <c r="AF22" s="56">
        <v>10967</v>
      </c>
      <c r="AG22" s="73">
        <f t="shared" si="17"/>
        <v>2106.6999999999998</v>
      </c>
      <c r="AH22" s="56">
        <v>0</v>
      </c>
      <c r="AI22" s="108">
        <f t="shared" si="18"/>
        <v>99.251955599983091</v>
      </c>
      <c r="AJ22" s="38">
        <f t="shared" si="19"/>
        <v>18.183</v>
      </c>
      <c r="AK22" s="107">
        <f t="shared" si="20"/>
        <v>-7.7</v>
      </c>
      <c r="AL22" s="73">
        <f t="shared" si="21"/>
        <v>924.71162500000003</v>
      </c>
      <c r="AM22" s="56">
        <v>0</v>
      </c>
      <c r="AN22" s="73">
        <f t="shared" si="22"/>
        <v>5112.0141250000006</v>
      </c>
      <c r="AO22" s="56">
        <v>18183</v>
      </c>
      <c r="AP22" s="73">
        <f t="shared" si="23"/>
        <v>4090.7666666666682</v>
      </c>
      <c r="AQ22" s="56">
        <v>7700</v>
      </c>
      <c r="AR22" s="73">
        <f t="shared" si="24"/>
        <v>6078.73</v>
      </c>
      <c r="AS22" s="56">
        <v>0</v>
      </c>
    </row>
    <row r="23" spans="1:45" ht="14.1" customHeight="1" x14ac:dyDescent="0.2">
      <c r="A23" s="1">
        <v>0.58333333333333304</v>
      </c>
      <c r="B23" s="108">
        <f t="shared" si="0"/>
        <v>105.26157647535058</v>
      </c>
      <c r="C23" s="38">
        <f t="shared" si="1"/>
        <v>-20.750400000000003</v>
      </c>
      <c r="D23" s="107">
        <f t="shared" si="2"/>
        <v>2.8248000000000002</v>
      </c>
      <c r="E23" s="73">
        <f t="shared" si="3"/>
        <v>4519.2169999999996</v>
      </c>
      <c r="F23" s="56">
        <v>20750.400000000001</v>
      </c>
      <c r="G23" s="73">
        <f t="shared" si="3"/>
        <v>16.3538</v>
      </c>
      <c r="H23" s="56">
        <v>0</v>
      </c>
      <c r="I23" s="73">
        <f t="shared" si="3"/>
        <v>452.32220000000001</v>
      </c>
      <c r="J23" s="56">
        <v>0</v>
      </c>
      <c r="K23" s="73">
        <f t="shared" si="3"/>
        <v>642.06619999999998</v>
      </c>
      <c r="L23" s="56">
        <v>2824.8</v>
      </c>
      <c r="M23" s="108">
        <f t="shared" si="4"/>
        <v>111.25584045136844</v>
      </c>
      <c r="N23" s="38">
        <f t="shared" si="5"/>
        <v>-22.017600000000002</v>
      </c>
      <c r="O23" s="107">
        <f t="shared" si="6"/>
        <v>2.2704</v>
      </c>
      <c r="P23" s="73">
        <f t="shared" si="7"/>
        <v>3019.5095999999994</v>
      </c>
      <c r="Q23" s="56">
        <v>22017.600000000002</v>
      </c>
      <c r="R23" s="73">
        <f t="shared" si="8"/>
        <v>16232.876200000001</v>
      </c>
      <c r="S23" s="56">
        <v>0</v>
      </c>
      <c r="T23" s="73">
        <f t="shared" si="9"/>
        <v>350.62380000000002</v>
      </c>
      <c r="U23" s="56">
        <v>0</v>
      </c>
      <c r="V23" s="73">
        <f t="shared" si="10"/>
        <v>8011.5846000000001</v>
      </c>
      <c r="W23" s="56">
        <v>2270.4</v>
      </c>
      <c r="X23" s="108">
        <f t="shared" si="11"/>
        <v>102.92300458404245</v>
      </c>
      <c r="Y23" s="38">
        <f t="shared" si="12"/>
        <v>17.292000000000002</v>
      </c>
      <c r="Z23" s="107">
        <f t="shared" si="13"/>
        <v>-10.967000000000001</v>
      </c>
      <c r="AA23" s="73">
        <f t="shared" si="14"/>
        <v>827.48675000000003</v>
      </c>
      <c r="AB23" s="56">
        <v>0</v>
      </c>
      <c r="AC23" s="73">
        <f t="shared" si="15"/>
        <v>5472.7659999999996</v>
      </c>
      <c r="AD23" s="56">
        <v>17292</v>
      </c>
      <c r="AE23" s="73">
        <f t="shared" si="16"/>
        <v>6653.8463333333366</v>
      </c>
      <c r="AF23" s="56">
        <v>10967</v>
      </c>
      <c r="AG23" s="73">
        <f t="shared" si="17"/>
        <v>2106.6999999999998</v>
      </c>
      <c r="AH23" s="56">
        <v>0</v>
      </c>
      <c r="AI23" s="108">
        <f t="shared" si="18"/>
        <v>94.122302322576232</v>
      </c>
      <c r="AJ23" s="38">
        <f t="shared" si="19"/>
        <v>17.06925</v>
      </c>
      <c r="AK23" s="107">
        <f t="shared" si="20"/>
        <v>-7.7</v>
      </c>
      <c r="AL23" s="73">
        <f t="shared" si="21"/>
        <v>924.71162500000003</v>
      </c>
      <c r="AM23" s="56">
        <v>0</v>
      </c>
      <c r="AN23" s="73">
        <f t="shared" si="22"/>
        <v>5112.272750000001</v>
      </c>
      <c r="AO23" s="56">
        <v>17069.25</v>
      </c>
      <c r="AP23" s="73">
        <f t="shared" si="23"/>
        <v>4090.883333333335</v>
      </c>
      <c r="AQ23" s="56">
        <v>7700</v>
      </c>
      <c r="AR23" s="73">
        <f t="shared" si="24"/>
        <v>6078.73</v>
      </c>
      <c r="AS23" s="56">
        <v>0</v>
      </c>
    </row>
    <row r="24" spans="1:45" ht="14.1" customHeight="1" x14ac:dyDescent="0.2">
      <c r="A24" s="1">
        <v>0.625</v>
      </c>
      <c r="B24" s="108">
        <f t="shared" si="0"/>
        <v>98.540112535765715</v>
      </c>
      <c r="C24" s="38">
        <f t="shared" si="1"/>
        <v>-19.456799999999998</v>
      </c>
      <c r="D24" s="107">
        <f t="shared" si="2"/>
        <v>2.4024000000000001</v>
      </c>
      <c r="E24" s="73">
        <f t="shared" si="3"/>
        <v>4519.3643999999995</v>
      </c>
      <c r="F24" s="56">
        <v>19456.8</v>
      </c>
      <c r="G24" s="73">
        <f t="shared" si="3"/>
        <v>16.3538</v>
      </c>
      <c r="H24" s="56">
        <v>0</v>
      </c>
      <c r="I24" s="73">
        <f t="shared" si="3"/>
        <v>452.32220000000001</v>
      </c>
      <c r="J24" s="56">
        <v>0</v>
      </c>
      <c r="K24" s="73">
        <f t="shared" si="3"/>
        <v>642.08439999999996</v>
      </c>
      <c r="L24" s="56">
        <v>2402.4</v>
      </c>
      <c r="M24" s="108">
        <f t="shared" si="4"/>
        <v>104.0054866033629</v>
      </c>
      <c r="N24" s="38">
        <f t="shared" si="5"/>
        <v>-20.618400000000001</v>
      </c>
      <c r="O24" s="107">
        <f t="shared" si="6"/>
        <v>1.7424000000000002</v>
      </c>
      <c r="P24" s="73">
        <f t="shared" si="7"/>
        <v>3019.6657999999993</v>
      </c>
      <c r="Q24" s="56">
        <v>20618.400000000001</v>
      </c>
      <c r="R24" s="73">
        <f t="shared" si="8"/>
        <v>16232.876200000001</v>
      </c>
      <c r="S24" s="56">
        <v>0</v>
      </c>
      <c r="T24" s="73">
        <f t="shared" si="9"/>
        <v>350.62380000000002</v>
      </c>
      <c r="U24" s="56">
        <v>0</v>
      </c>
      <c r="V24" s="73">
        <f t="shared" si="10"/>
        <v>8011.5978000000005</v>
      </c>
      <c r="W24" s="56">
        <v>1742.4</v>
      </c>
      <c r="X24" s="108">
        <f t="shared" si="11"/>
        <v>96.5320453940015</v>
      </c>
      <c r="Y24" s="38">
        <f t="shared" si="12"/>
        <v>15.765750000000001</v>
      </c>
      <c r="Z24" s="107">
        <f t="shared" si="13"/>
        <v>-10.967000000000001</v>
      </c>
      <c r="AA24" s="73">
        <f t="shared" si="14"/>
        <v>827.48675000000003</v>
      </c>
      <c r="AB24" s="56">
        <v>0</v>
      </c>
      <c r="AC24" s="73">
        <f t="shared" si="15"/>
        <v>5473.0048749999996</v>
      </c>
      <c r="AD24" s="56">
        <v>15765.75</v>
      </c>
      <c r="AE24" s="73">
        <f t="shared" si="16"/>
        <v>6654.0125000000035</v>
      </c>
      <c r="AF24" s="56">
        <v>10967</v>
      </c>
      <c r="AG24" s="73">
        <f t="shared" si="17"/>
        <v>2106.6999999999998</v>
      </c>
      <c r="AH24" s="56">
        <v>0</v>
      </c>
      <c r="AI24" s="108">
        <f t="shared" si="18"/>
        <v>88.563914583735169</v>
      </c>
      <c r="AJ24" s="38">
        <f t="shared" si="19"/>
        <v>15.84825</v>
      </c>
      <c r="AK24" s="107">
        <f t="shared" si="20"/>
        <v>-7.7</v>
      </c>
      <c r="AL24" s="73">
        <f t="shared" si="21"/>
        <v>924.71162500000003</v>
      </c>
      <c r="AM24" s="56">
        <v>0</v>
      </c>
      <c r="AN24" s="73">
        <f t="shared" si="22"/>
        <v>5112.5128750000013</v>
      </c>
      <c r="AO24" s="56">
        <v>15848.25</v>
      </c>
      <c r="AP24" s="73">
        <f t="shared" si="23"/>
        <v>4091.0000000000018</v>
      </c>
      <c r="AQ24" s="56">
        <v>7700</v>
      </c>
      <c r="AR24" s="73">
        <f t="shared" si="24"/>
        <v>6078.73</v>
      </c>
      <c r="AS24" s="56">
        <v>0</v>
      </c>
    </row>
    <row r="25" spans="1:45" ht="14.1" customHeight="1" x14ac:dyDescent="0.2">
      <c r="A25" s="1">
        <v>0.66666666666666696</v>
      </c>
      <c r="B25" s="108">
        <f t="shared" si="0"/>
        <v>101.32161006656195</v>
      </c>
      <c r="C25" s="38">
        <f t="shared" si="1"/>
        <v>-19.931999999999999</v>
      </c>
      <c r="D25" s="107">
        <f t="shared" si="2"/>
        <v>3.0095999999999998</v>
      </c>
      <c r="E25" s="73">
        <f t="shared" si="3"/>
        <v>4519.5153999999993</v>
      </c>
      <c r="F25" s="56">
        <v>19932</v>
      </c>
      <c r="G25" s="73">
        <f t="shared" si="3"/>
        <v>16.3538</v>
      </c>
      <c r="H25" s="56">
        <v>0</v>
      </c>
      <c r="I25" s="73">
        <f t="shared" si="3"/>
        <v>452.32220000000001</v>
      </c>
      <c r="J25" s="56">
        <v>0</v>
      </c>
      <c r="K25" s="73">
        <f t="shared" si="3"/>
        <v>642.10719999999992</v>
      </c>
      <c r="L25" s="56">
        <v>3009.6</v>
      </c>
      <c r="M25" s="108">
        <f t="shared" si="4"/>
        <v>106.66574656873853</v>
      </c>
      <c r="N25" s="38">
        <f t="shared" si="5"/>
        <v>-21.093600000000002</v>
      </c>
      <c r="O25" s="107">
        <f t="shared" si="6"/>
        <v>2.3232000000000004</v>
      </c>
      <c r="P25" s="73">
        <f t="shared" si="7"/>
        <v>3019.8255999999992</v>
      </c>
      <c r="Q25" s="56">
        <v>21093.600000000002</v>
      </c>
      <c r="R25" s="73">
        <f t="shared" si="8"/>
        <v>16232.876200000001</v>
      </c>
      <c r="S25" s="56">
        <v>0</v>
      </c>
      <c r="T25" s="73">
        <f t="shared" si="9"/>
        <v>350.62380000000002</v>
      </c>
      <c r="U25" s="56">
        <v>0</v>
      </c>
      <c r="V25" s="73">
        <f t="shared" si="10"/>
        <v>8011.6154000000006</v>
      </c>
      <c r="W25" s="56">
        <v>2323.2000000000003</v>
      </c>
      <c r="X25" s="108">
        <f t="shared" si="11"/>
        <v>98.791150207609718</v>
      </c>
      <c r="Y25" s="38">
        <f t="shared" si="12"/>
        <v>16.31025</v>
      </c>
      <c r="Z25" s="107">
        <f t="shared" si="13"/>
        <v>-10.967000000000001</v>
      </c>
      <c r="AA25" s="73">
        <f t="shared" si="14"/>
        <v>827.48675000000003</v>
      </c>
      <c r="AB25" s="56">
        <v>0</v>
      </c>
      <c r="AC25" s="73">
        <f t="shared" si="15"/>
        <v>5473.2519999999995</v>
      </c>
      <c r="AD25" s="56">
        <v>16310.25</v>
      </c>
      <c r="AE25" s="73">
        <f t="shared" si="16"/>
        <v>6654.1786666666703</v>
      </c>
      <c r="AF25" s="56">
        <v>10967</v>
      </c>
      <c r="AG25" s="73">
        <f t="shared" si="17"/>
        <v>2106.6999999999998</v>
      </c>
      <c r="AH25" s="56">
        <v>0</v>
      </c>
      <c r="AI25" s="108">
        <f t="shared" si="18"/>
        <v>92.048098425247019</v>
      </c>
      <c r="AJ25" s="38">
        <f t="shared" si="19"/>
        <v>16.615500000000001</v>
      </c>
      <c r="AK25" s="107">
        <f t="shared" si="20"/>
        <v>-7.7</v>
      </c>
      <c r="AL25" s="73">
        <f t="shared" si="21"/>
        <v>924.71162500000003</v>
      </c>
      <c r="AM25" s="56">
        <v>0</v>
      </c>
      <c r="AN25" s="73">
        <f t="shared" si="22"/>
        <v>5112.7646250000016</v>
      </c>
      <c r="AO25" s="56">
        <v>16615.5</v>
      </c>
      <c r="AP25" s="73">
        <f t="shared" si="23"/>
        <v>4091.1166666666686</v>
      </c>
      <c r="AQ25" s="56">
        <v>7700</v>
      </c>
      <c r="AR25" s="73">
        <f t="shared" si="24"/>
        <v>6078.73</v>
      </c>
      <c r="AS25" s="56">
        <v>0</v>
      </c>
    </row>
    <row r="26" spans="1:45" ht="14.1" customHeight="1" x14ac:dyDescent="0.2">
      <c r="A26" s="1">
        <v>0.70833333333333304</v>
      </c>
      <c r="B26" s="108">
        <f t="shared" si="0"/>
        <v>102.86670219861631</v>
      </c>
      <c r="C26" s="38">
        <f t="shared" si="1"/>
        <v>-20.1432</v>
      </c>
      <c r="D26" s="107">
        <f t="shared" si="2"/>
        <v>3.6168</v>
      </c>
      <c r="E26" s="73">
        <f t="shared" si="3"/>
        <v>4519.6679999999997</v>
      </c>
      <c r="F26" s="56">
        <v>20143.2</v>
      </c>
      <c r="G26" s="73">
        <f t="shared" si="3"/>
        <v>16.3538</v>
      </c>
      <c r="H26" s="56">
        <v>0</v>
      </c>
      <c r="I26" s="73">
        <f t="shared" si="3"/>
        <v>452.32220000000001</v>
      </c>
      <c r="J26" s="56">
        <v>0</v>
      </c>
      <c r="K26" s="73">
        <f t="shared" si="3"/>
        <v>642.13459999999986</v>
      </c>
      <c r="L26" s="56">
        <v>3616.8</v>
      </c>
      <c r="M26" s="108">
        <f t="shared" si="4"/>
        <v>108.4888301809949</v>
      </c>
      <c r="N26" s="38">
        <f t="shared" si="5"/>
        <v>-21.384</v>
      </c>
      <c r="O26" s="107">
        <f t="shared" si="6"/>
        <v>2.9304000000000001</v>
      </c>
      <c r="P26" s="73">
        <f t="shared" si="7"/>
        <v>3019.987599999999</v>
      </c>
      <c r="Q26" s="56">
        <v>21384</v>
      </c>
      <c r="R26" s="73">
        <f t="shared" si="8"/>
        <v>16232.876200000001</v>
      </c>
      <c r="S26" s="56">
        <v>0</v>
      </c>
      <c r="T26" s="73">
        <f t="shared" si="9"/>
        <v>350.62380000000002</v>
      </c>
      <c r="U26" s="56">
        <v>0</v>
      </c>
      <c r="V26" s="73">
        <f t="shared" si="10"/>
        <v>8011.6376000000009</v>
      </c>
      <c r="W26" s="56">
        <v>2930.4</v>
      </c>
      <c r="X26" s="108">
        <f t="shared" si="11"/>
        <v>99.964250487559937</v>
      </c>
      <c r="Y26" s="38">
        <f t="shared" si="12"/>
        <v>16.59075</v>
      </c>
      <c r="Z26" s="107">
        <f t="shared" si="13"/>
        <v>-10.967000000000001</v>
      </c>
      <c r="AA26" s="73">
        <f t="shared" si="14"/>
        <v>827.48675000000003</v>
      </c>
      <c r="AB26" s="56">
        <v>0</v>
      </c>
      <c r="AC26" s="73">
        <f t="shared" si="15"/>
        <v>5473.5033749999993</v>
      </c>
      <c r="AD26" s="56">
        <v>16590.75</v>
      </c>
      <c r="AE26" s="73">
        <f t="shared" si="16"/>
        <v>6654.3448333333372</v>
      </c>
      <c r="AF26" s="56">
        <v>10967</v>
      </c>
      <c r="AG26" s="73">
        <f t="shared" si="17"/>
        <v>2106.6999999999998</v>
      </c>
      <c r="AH26" s="56">
        <v>0</v>
      </c>
      <c r="AI26" s="108">
        <f t="shared" si="18"/>
        <v>93.329196286690404</v>
      </c>
      <c r="AJ26" s="38">
        <f t="shared" si="19"/>
        <v>16.896000000000001</v>
      </c>
      <c r="AK26" s="107">
        <f t="shared" si="20"/>
        <v>-7.7</v>
      </c>
      <c r="AL26" s="73">
        <f t="shared" si="21"/>
        <v>924.71162500000003</v>
      </c>
      <c r="AM26" s="56">
        <v>0</v>
      </c>
      <c r="AN26" s="73">
        <f t="shared" si="22"/>
        <v>5113.0206250000019</v>
      </c>
      <c r="AO26" s="56">
        <v>16896</v>
      </c>
      <c r="AP26" s="73">
        <f t="shared" si="23"/>
        <v>4091.2333333333354</v>
      </c>
      <c r="AQ26" s="56">
        <v>7700</v>
      </c>
      <c r="AR26" s="73">
        <f t="shared" si="24"/>
        <v>6078.73</v>
      </c>
      <c r="AS26" s="56">
        <v>0</v>
      </c>
    </row>
    <row r="27" spans="1:45" s="30" customFormat="1" ht="14.1" customHeight="1" x14ac:dyDescent="0.2">
      <c r="A27" s="11">
        <v>0.75</v>
      </c>
      <c r="B27" s="108">
        <f t="shared" si="0"/>
        <v>107.68993944844149</v>
      </c>
      <c r="C27" s="38">
        <f t="shared" si="1"/>
        <v>-20.6448</v>
      </c>
      <c r="D27" s="107">
        <f t="shared" si="2"/>
        <v>5.7288000000000006</v>
      </c>
      <c r="E27" s="73">
        <f t="shared" si="3"/>
        <v>4519.8243999999995</v>
      </c>
      <c r="F27" s="56">
        <v>20644.8</v>
      </c>
      <c r="G27" s="73">
        <f t="shared" si="3"/>
        <v>16.3538</v>
      </c>
      <c r="H27" s="58">
        <v>0</v>
      </c>
      <c r="I27" s="73">
        <f t="shared" si="3"/>
        <v>452.32220000000001</v>
      </c>
      <c r="J27" s="56">
        <v>0</v>
      </c>
      <c r="K27" s="73">
        <f t="shared" si="3"/>
        <v>642.17799999999988</v>
      </c>
      <c r="L27" s="56">
        <v>5728.8</v>
      </c>
      <c r="M27" s="108">
        <f t="shared" si="4"/>
        <v>113.46441062574137</v>
      </c>
      <c r="N27" s="38">
        <f t="shared" si="5"/>
        <v>-21.991199999999999</v>
      </c>
      <c r="O27" s="107">
        <f t="shared" si="6"/>
        <v>5.0952000000000002</v>
      </c>
      <c r="P27" s="73">
        <f t="shared" si="7"/>
        <v>3020.154199999999</v>
      </c>
      <c r="Q27" s="56">
        <v>21991.200000000001</v>
      </c>
      <c r="R27" s="73">
        <f t="shared" si="8"/>
        <v>16232.876200000001</v>
      </c>
      <c r="S27" s="58">
        <v>0</v>
      </c>
      <c r="T27" s="73">
        <f t="shared" si="9"/>
        <v>350.62380000000002</v>
      </c>
      <c r="U27" s="56">
        <v>0</v>
      </c>
      <c r="V27" s="73">
        <f t="shared" si="10"/>
        <v>8011.6762000000008</v>
      </c>
      <c r="W27" s="56">
        <v>5095.2</v>
      </c>
      <c r="X27" s="108">
        <f t="shared" si="11"/>
        <v>103.41373249021376</v>
      </c>
      <c r="Y27" s="38">
        <f t="shared" si="12"/>
        <v>17.407499999999999</v>
      </c>
      <c r="Z27" s="107">
        <f t="shared" si="13"/>
        <v>-10.967000000000001</v>
      </c>
      <c r="AA27" s="73">
        <f t="shared" si="14"/>
        <v>827.48675000000003</v>
      </c>
      <c r="AB27" s="58">
        <v>0</v>
      </c>
      <c r="AC27" s="73">
        <f t="shared" si="15"/>
        <v>5473.7671249999994</v>
      </c>
      <c r="AD27" s="56">
        <v>17407.5</v>
      </c>
      <c r="AE27" s="73">
        <f t="shared" si="16"/>
        <v>6654.5110000000041</v>
      </c>
      <c r="AF27" s="56">
        <v>10967</v>
      </c>
      <c r="AG27" s="73">
        <f t="shared" si="17"/>
        <v>2106.6999999999998</v>
      </c>
      <c r="AH27" s="58">
        <v>0</v>
      </c>
      <c r="AI27" s="108">
        <f t="shared" si="18"/>
        <v>96.851659941569508</v>
      </c>
      <c r="AJ27" s="38">
        <f t="shared" si="19"/>
        <v>17.663250000000001</v>
      </c>
      <c r="AK27" s="107">
        <f t="shared" si="20"/>
        <v>-7.7</v>
      </c>
      <c r="AL27" s="73">
        <f t="shared" si="21"/>
        <v>924.71162500000003</v>
      </c>
      <c r="AM27" s="58">
        <v>0</v>
      </c>
      <c r="AN27" s="73">
        <f t="shared" si="22"/>
        <v>5113.2882500000023</v>
      </c>
      <c r="AO27" s="56">
        <v>17663.25</v>
      </c>
      <c r="AP27" s="73">
        <f t="shared" si="23"/>
        <v>4091.3500000000022</v>
      </c>
      <c r="AQ27" s="56">
        <v>7700</v>
      </c>
      <c r="AR27" s="73">
        <f t="shared" si="24"/>
        <v>6078.73</v>
      </c>
      <c r="AS27" s="58">
        <v>0</v>
      </c>
    </row>
    <row r="28" spans="1:45" ht="14.1" customHeight="1" x14ac:dyDescent="0.2">
      <c r="A28" s="1">
        <v>0.79166666666666696</v>
      </c>
      <c r="B28" s="108">
        <f t="shared" si="0"/>
        <v>102.77825130359204</v>
      </c>
      <c r="C28" s="38">
        <f t="shared" si="1"/>
        <v>-19.747199999999999</v>
      </c>
      <c r="D28" s="107">
        <f t="shared" si="2"/>
        <v>5.3064000000000009</v>
      </c>
      <c r="E28" s="73">
        <f t="shared" si="3"/>
        <v>4519.9739999999993</v>
      </c>
      <c r="F28" s="56">
        <v>19747.2</v>
      </c>
      <c r="G28" s="73">
        <f t="shared" si="3"/>
        <v>16.3538</v>
      </c>
      <c r="H28" s="56">
        <v>0</v>
      </c>
      <c r="I28" s="73">
        <f t="shared" si="3"/>
        <v>452.32220000000001</v>
      </c>
      <c r="J28" s="56">
        <v>0</v>
      </c>
      <c r="K28" s="73">
        <f t="shared" si="3"/>
        <v>642.21819999999991</v>
      </c>
      <c r="L28" s="56">
        <v>5306.4000000000005</v>
      </c>
      <c r="M28" s="108">
        <f t="shared" si="4"/>
        <v>108.36475734486434</v>
      </c>
      <c r="N28" s="38">
        <f t="shared" si="5"/>
        <v>-21.040800000000001</v>
      </c>
      <c r="O28" s="107">
        <f t="shared" si="6"/>
        <v>4.6991999999999994</v>
      </c>
      <c r="P28" s="73">
        <f t="shared" si="7"/>
        <v>3020.313599999999</v>
      </c>
      <c r="Q28" s="56">
        <v>21040.799999999999</v>
      </c>
      <c r="R28" s="73">
        <f t="shared" si="8"/>
        <v>16232.876200000001</v>
      </c>
      <c r="S28" s="56">
        <v>0</v>
      </c>
      <c r="T28" s="73">
        <f t="shared" si="9"/>
        <v>350.62380000000002</v>
      </c>
      <c r="U28" s="56">
        <v>0</v>
      </c>
      <c r="V28" s="73">
        <f t="shared" si="10"/>
        <v>8011.7118000000009</v>
      </c>
      <c r="W28" s="56">
        <v>4699.2</v>
      </c>
      <c r="X28" s="108">
        <f t="shared" si="11"/>
        <v>100.79597491295829</v>
      </c>
      <c r="Y28" s="38">
        <f t="shared" si="12"/>
        <v>16.78875</v>
      </c>
      <c r="Z28" s="107">
        <f t="shared" si="13"/>
        <v>-10.967000000000001</v>
      </c>
      <c r="AA28" s="73">
        <f t="shared" si="14"/>
        <v>827.48675000000003</v>
      </c>
      <c r="AB28" s="56">
        <v>0</v>
      </c>
      <c r="AC28" s="73">
        <f t="shared" si="15"/>
        <v>5474.0214999999998</v>
      </c>
      <c r="AD28" s="56">
        <v>16788.75</v>
      </c>
      <c r="AE28" s="73">
        <f t="shared" si="16"/>
        <v>6654.6771666666709</v>
      </c>
      <c r="AF28" s="56">
        <v>10967</v>
      </c>
      <c r="AG28" s="73">
        <f t="shared" si="17"/>
        <v>2106.6999999999998</v>
      </c>
      <c r="AH28" s="56">
        <v>0</v>
      </c>
      <c r="AI28" s="108">
        <f t="shared" si="18"/>
        <v>93.329196286690404</v>
      </c>
      <c r="AJ28" s="38">
        <f t="shared" si="19"/>
        <v>16.896000000000001</v>
      </c>
      <c r="AK28" s="107">
        <f t="shared" si="20"/>
        <v>-7.7</v>
      </c>
      <c r="AL28" s="73">
        <f t="shared" si="21"/>
        <v>924.71162500000003</v>
      </c>
      <c r="AM28" s="56">
        <v>0</v>
      </c>
      <c r="AN28" s="73">
        <f t="shared" si="22"/>
        <v>5113.5442500000026</v>
      </c>
      <c r="AO28" s="56">
        <v>16896</v>
      </c>
      <c r="AP28" s="73">
        <f t="shared" si="23"/>
        <v>4091.466666666669</v>
      </c>
      <c r="AQ28" s="56">
        <v>7700</v>
      </c>
      <c r="AR28" s="73">
        <f t="shared" si="24"/>
        <v>6078.73</v>
      </c>
      <c r="AS28" s="56">
        <v>0</v>
      </c>
    </row>
    <row r="29" spans="1:45" ht="14.1" customHeight="1" x14ac:dyDescent="0.2">
      <c r="A29" s="1">
        <v>0.83333333333333304</v>
      </c>
      <c r="B29" s="108">
        <f t="shared" si="0"/>
        <v>107.80654084676696</v>
      </c>
      <c r="C29" s="38">
        <f t="shared" si="1"/>
        <v>-20.539200000000001</v>
      </c>
      <c r="D29" s="107">
        <f t="shared" si="2"/>
        <v>6.1776</v>
      </c>
      <c r="E29" s="73">
        <f t="shared" si="3"/>
        <v>4520.1295999999993</v>
      </c>
      <c r="F29" s="56">
        <v>20539.2</v>
      </c>
      <c r="G29" s="73">
        <f t="shared" si="3"/>
        <v>16.3538</v>
      </c>
      <c r="H29" s="56">
        <v>0</v>
      </c>
      <c r="I29" s="73">
        <f t="shared" si="3"/>
        <v>452.32220000000001</v>
      </c>
      <c r="J29" s="56">
        <v>0</v>
      </c>
      <c r="K29" s="73">
        <f t="shared" si="3"/>
        <v>642.26499999999987</v>
      </c>
      <c r="L29" s="56">
        <v>6177.6</v>
      </c>
      <c r="M29" s="108">
        <f t="shared" si="4"/>
        <v>113.51281919702163</v>
      </c>
      <c r="N29" s="38">
        <f t="shared" si="5"/>
        <v>-21.885600000000004</v>
      </c>
      <c r="O29" s="107">
        <f t="shared" si="6"/>
        <v>5.5704000000000002</v>
      </c>
      <c r="P29" s="73">
        <f t="shared" si="7"/>
        <v>3020.4793999999993</v>
      </c>
      <c r="Q29" s="56">
        <v>21885.600000000002</v>
      </c>
      <c r="R29" s="73">
        <f t="shared" si="8"/>
        <v>16232.876200000001</v>
      </c>
      <c r="S29" s="56">
        <v>0</v>
      </c>
      <c r="T29" s="73">
        <f t="shared" si="9"/>
        <v>350.62380000000002</v>
      </c>
      <c r="U29" s="56">
        <v>0</v>
      </c>
      <c r="V29" s="73">
        <f t="shared" si="10"/>
        <v>8011.7540000000008</v>
      </c>
      <c r="W29" s="56">
        <v>5570.4000000000005</v>
      </c>
      <c r="X29" s="108">
        <f t="shared" si="11"/>
        <v>104.82087052226709</v>
      </c>
      <c r="Y29" s="38">
        <f t="shared" si="12"/>
        <v>17.737500000000001</v>
      </c>
      <c r="Z29" s="107">
        <f t="shared" si="13"/>
        <v>-10.967000000000001</v>
      </c>
      <c r="AA29" s="73">
        <f t="shared" si="14"/>
        <v>827.48675000000003</v>
      </c>
      <c r="AB29" s="56">
        <v>0</v>
      </c>
      <c r="AC29" s="73">
        <f t="shared" si="15"/>
        <v>5474.29025</v>
      </c>
      <c r="AD29" s="56">
        <v>17737.5</v>
      </c>
      <c r="AE29" s="73">
        <f t="shared" si="16"/>
        <v>6654.8433333333378</v>
      </c>
      <c r="AF29" s="56">
        <v>10967</v>
      </c>
      <c r="AG29" s="73">
        <f t="shared" si="17"/>
        <v>2106.6999999999998</v>
      </c>
      <c r="AH29" s="56">
        <v>0</v>
      </c>
      <c r="AI29" s="108">
        <f t="shared" si="18"/>
        <v>97.498284145285666</v>
      </c>
      <c r="AJ29" s="38">
        <f t="shared" si="19"/>
        <v>17.8035</v>
      </c>
      <c r="AK29" s="107">
        <f t="shared" si="20"/>
        <v>-7.7</v>
      </c>
      <c r="AL29" s="73">
        <f t="shared" si="21"/>
        <v>924.71162500000003</v>
      </c>
      <c r="AM29" s="56">
        <v>0</v>
      </c>
      <c r="AN29" s="73">
        <f t="shared" si="22"/>
        <v>5113.814000000003</v>
      </c>
      <c r="AO29" s="56">
        <v>17803.5</v>
      </c>
      <c r="AP29" s="73">
        <f t="shared" si="23"/>
        <v>4091.5833333333358</v>
      </c>
      <c r="AQ29" s="56">
        <v>7700</v>
      </c>
      <c r="AR29" s="73">
        <f t="shared" si="24"/>
        <v>6078.73</v>
      </c>
      <c r="AS29" s="56">
        <v>0</v>
      </c>
    </row>
    <row r="30" spans="1:45" ht="14.1" customHeight="1" x14ac:dyDescent="0.2">
      <c r="A30" s="1">
        <v>0.875</v>
      </c>
      <c r="B30" s="108">
        <f t="shared" si="0"/>
        <v>113.27826418558129</v>
      </c>
      <c r="C30" s="38">
        <f t="shared" si="1"/>
        <v>-21.515999999999998</v>
      </c>
      <c r="D30" s="107">
        <f t="shared" si="2"/>
        <v>6.7056000000000004</v>
      </c>
      <c r="E30" s="73">
        <f t="shared" si="3"/>
        <v>4520.2925999999989</v>
      </c>
      <c r="F30" s="56">
        <v>21516</v>
      </c>
      <c r="G30" s="73">
        <f t="shared" si="3"/>
        <v>16.3538</v>
      </c>
      <c r="H30" s="56">
        <v>0</v>
      </c>
      <c r="I30" s="73">
        <f t="shared" si="3"/>
        <v>452.32220000000001</v>
      </c>
      <c r="J30" s="56">
        <v>0</v>
      </c>
      <c r="K30" s="73">
        <f t="shared" si="3"/>
        <v>642.31579999999985</v>
      </c>
      <c r="L30" s="56">
        <v>6705.6</v>
      </c>
      <c r="M30" s="108">
        <f t="shared" si="4"/>
        <v>119.31798325721958</v>
      </c>
      <c r="N30" s="38">
        <f t="shared" si="5"/>
        <v>-22.941600000000001</v>
      </c>
      <c r="O30" s="107">
        <f t="shared" si="6"/>
        <v>6.0984000000000007</v>
      </c>
      <c r="P30" s="73">
        <f t="shared" si="7"/>
        <v>3020.6531999999993</v>
      </c>
      <c r="Q30" s="56">
        <v>22941.600000000002</v>
      </c>
      <c r="R30" s="73">
        <f t="shared" si="8"/>
        <v>16232.876200000001</v>
      </c>
      <c r="S30" s="56">
        <v>0</v>
      </c>
      <c r="T30" s="73">
        <f t="shared" si="9"/>
        <v>350.62380000000002</v>
      </c>
      <c r="U30" s="56">
        <v>0</v>
      </c>
      <c r="V30" s="73">
        <f t="shared" si="10"/>
        <v>8011.8002000000006</v>
      </c>
      <c r="W30" s="56">
        <v>6098.4000000000005</v>
      </c>
      <c r="X30" s="108">
        <f t="shared" si="11"/>
        <v>109.08471543230227</v>
      </c>
      <c r="Y30" s="38">
        <f t="shared" si="12"/>
        <v>18.727499999999999</v>
      </c>
      <c r="Z30" s="107">
        <f t="shared" si="13"/>
        <v>-10.967000000000001</v>
      </c>
      <c r="AA30" s="73">
        <f t="shared" si="14"/>
        <v>827.48675000000003</v>
      </c>
      <c r="AB30" s="56">
        <v>0</v>
      </c>
      <c r="AC30" s="73">
        <f t="shared" si="15"/>
        <v>5474.5739999999996</v>
      </c>
      <c r="AD30" s="56">
        <v>18727.5</v>
      </c>
      <c r="AE30" s="73">
        <f t="shared" si="16"/>
        <v>6655.0095000000047</v>
      </c>
      <c r="AF30" s="56">
        <v>10967</v>
      </c>
      <c r="AG30" s="73">
        <f t="shared" si="17"/>
        <v>2106.6999999999998</v>
      </c>
      <c r="AH30" s="56">
        <v>0</v>
      </c>
      <c r="AI30" s="108">
        <f t="shared" si="18"/>
        <v>101.96955239655475</v>
      </c>
      <c r="AJ30" s="38">
        <f t="shared" si="19"/>
        <v>18.768750000000001</v>
      </c>
      <c r="AK30" s="107">
        <f t="shared" si="20"/>
        <v>-7.7</v>
      </c>
      <c r="AL30" s="73">
        <f t="shared" si="21"/>
        <v>924.71162500000003</v>
      </c>
      <c r="AM30" s="56">
        <v>0</v>
      </c>
      <c r="AN30" s="73">
        <f t="shared" si="22"/>
        <v>5114.0983750000032</v>
      </c>
      <c r="AO30" s="56">
        <v>18768.75</v>
      </c>
      <c r="AP30" s="73">
        <f t="shared" si="23"/>
        <v>4091.7000000000025</v>
      </c>
      <c r="AQ30" s="56">
        <v>7700</v>
      </c>
      <c r="AR30" s="73">
        <f t="shared" si="24"/>
        <v>6078.73</v>
      </c>
      <c r="AS30" s="56">
        <v>0</v>
      </c>
    </row>
    <row r="31" spans="1:45" s="48" customFormat="1" ht="14.1" customHeight="1" x14ac:dyDescent="0.2">
      <c r="A31" s="46">
        <v>0.91666666666666696</v>
      </c>
      <c r="B31" s="109">
        <f t="shared" si="0"/>
        <v>115.00445028507083</v>
      </c>
      <c r="C31" s="49">
        <f t="shared" si="1"/>
        <v>-21.859200000000001</v>
      </c>
      <c r="D31" s="110">
        <f t="shared" si="2"/>
        <v>6.7584000000000009</v>
      </c>
      <c r="E31" s="74">
        <f t="shared" si="3"/>
        <v>4520.4581999999991</v>
      </c>
      <c r="F31" s="57">
        <v>21859.200000000001</v>
      </c>
      <c r="G31" s="74">
        <f t="shared" si="3"/>
        <v>16.3538</v>
      </c>
      <c r="H31" s="57">
        <v>0</v>
      </c>
      <c r="I31" s="74">
        <f t="shared" si="3"/>
        <v>452.32220000000001</v>
      </c>
      <c r="J31" s="57">
        <v>0</v>
      </c>
      <c r="K31" s="74">
        <f t="shared" si="3"/>
        <v>642.36699999999985</v>
      </c>
      <c r="L31" s="57">
        <v>6758.4000000000005</v>
      </c>
      <c r="M31" s="109">
        <f t="shared" si="4"/>
        <v>121.14797862702814</v>
      </c>
      <c r="N31" s="49">
        <f t="shared" si="5"/>
        <v>-23.311199999999999</v>
      </c>
      <c r="O31" s="110">
        <f t="shared" si="6"/>
        <v>6.1248000000000005</v>
      </c>
      <c r="P31" s="74">
        <f t="shared" si="7"/>
        <v>3020.8297999999991</v>
      </c>
      <c r="Q31" s="57">
        <v>23311.200000000001</v>
      </c>
      <c r="R31" s="74">
        <f t="shared" si="8"/>
        <v>16232.876200000001</v>
      </c>
      <c r="S31" s="57">
        <v>0</v>
      </c>
      <c r="T31" s="74">
        <f t="shared" si="9"/>
        <v>350.62380000000002</v>
      </c>
      <c r="U31" s="57">
        <v>0</v>
      </c>
      <c r="V31" s="74">
        <f t="shared" si="10"/>
        <v>8011.8466000000008</v>
      </c>
      <c r="W31" s="57">
        <v>6124.8</v>
      </c>
      <c r="X31" s="109">
        <f t="shared" si="11"/>
        <v>110.91481920721054</v>
      </c>
      <c r="Y31" s="49">
        <f t="shared" si="12"/>
        <v>19.148250000000001</v>
      </c>
      <c r="Z31" s="110">
        <f t="shared" si="13"/>
        <v>-10.967000000000001</v>
      </c>
      <c r="AA31" s="74">
        <f t="shared" si="14"/>
        <v>827.48675000000003</v>
      </c>
      <c r="AB31" s="57">
        <v>0</v>
      </c>
      <c r="AC31" s="74">
        <f t="shared" si="15"/>
        <v>5474.8641250000001</v>
      </c>
      <c r="AD31" s="57">
        <v>19148.25</v>
      </c>
      <c r="AE31" s="74">
        <f t="shared" si="16"/>
        <v>6655.1756666666715</v>
      </c>
      <c r="AF31" s="57">
        <v>10967</v>
      </c>
      <c r="AG31" s="74">
        <f t="shared" si="17"/>
        <v>2106.6999999999998</v>
      </c>
      <c r="AH31" s="57">
        <v>0</v>
      </c>
      <c r="AI31" s="109">
        <f t="shared" si="18"/>
        <v>104.04471336471985</v>
      </c>
      <c r="AJ31" s="49">
        <f t="shared" si="19"/>
        <v>19.21425</v>
      </c>
      <c r="AK31" s="110">
        <f t="shared" si="20"/>
        <v>-7.7</v>
      </c>
      <c r="AL31" s="74">
        <f t="shared" si="21"/>
        <v>924.71162500000003</v>
      </c>
      <c r="AM31" s="57">
        <v>0</v>
      </c>
      <c r="AN31" s="74">
        <f t="shared" si="22"/>
        <v>5114.389500000003</v>
      </c>
      <c r="AO31" s="57">
        <v>19214.25</v>
      </c>
      <c r="AP31" s="74">
        <f t="shared" si="23"/>
        <v>4091.8166666666693</v>
      </c>
      <c r="AQ31" s="57">
        <v>7700</v>
      </c>
      <c r="AR31" s="74">
        <f t="shared" si="24"/>
        <v>6078.73</v>
      </c>
      <c r="AS31" s="57">
        <v>0</v>
      </c>
    </row>
    <row r="32" spans="1:45" ht="14.1" customHeight="1" x14ac:dyDescent="0.2">
      <c r="A32" s="1">
        <v>0.95833333333333304</v>
      </c>
      <c r="B32" s="108">
        <f t="shared" si="0"/>
        <v>117.24288495493646</v>
      </c>
      <c r="C32" s="38">
        <f t="shared" si="1"/>
        <v>-22.123200000000001</v>
      </c>
      <c r="D32" s="107">
        <f t="shared" si="2"/>
        <v>7.3920000000000003</v>
      </c>
      <c r="E32" s="73">
        <f t="shared" si="3"/>
        <v>4520.6257999999989</v>
      </c>
      <c r="F32" s="56">
        <v>22123.200000000001</v>
      </c>
      <c r="G32" s="73">
        <f t="shared" si="3"/>
        <v>16.3538</v>
      </c>
      <c r="H32" s="56">
        <v>0</v>
      </c>
      <c r="I32" s="73">
        <f t="shared" si="3"/>
        <v>452.32220000000001</v>
      </c>
      <c r="J32" s="56">
        <v>0</v>
      </c>
      <c r="K32" s="73">
        <f t="shared" si="3"/>
        <v>642.42299999999989</v>
      </c>
      <c r="L32" s="56">
        <v>7392</v>
      </c>
      <c r="M32" s="108">
        <f t="shared" si="4"/>
        <v>123.27119523899032</v>
      </c>
      <c r="N32" s="38">
        <f t="shared" si="5"/>
        <v>-23.575200000000002</v>
      </c>
      <c r="O32" s="107">
        <f t="shared" si="6"/>
        <v>6.7584000000000009</v>
      </c>
      <c r="P32" s="73">
        <f t="shared" si="7"/>
        <v>3021.0083999999993</v>
      </c>
      <c r="Q32" s="56">
        <v>23575.200000000001</v>
      </c>
      <c r="R32" s="73">
        <f t="shared" si="8"/>
        <v>16232.876200000001</v>
      </c>
      <c r="S32" s="56">
        <v>0</v>
      </c>
      <c r="T32" s="73">
        <f t="shared" si="9"/>
        <v>350.62380000000002</v>
      </c>
      <c r="U32" s="56">
        <v>0</v>
      </c>
      <c r="V32" s="73">
        <f t="shared" si="10"/>
        <v>8011.8978000000006</v>
      </c>
      <c r="W32" s="56">
        <v>6758.4000000000005</v>
      </c>
      <c r="X32" s="108">
        <f t="shared" si="11"/>
        <v>113.4790949522247</v>
      </c>
      <c r="Y32" s="38">
        <f t="shared" si="12"/>
        <v>19.734000000000002</v>
      </c>
      <c r="Z32" s="107">
        <f t="shared" si="13"/>
        <v>-10.967000000000001</v>
      </c>
      <c r="AA32" s="73">
        <f t="shared" si="14"/>
        <v>827.48675000000003</v>
      </c>
      <c r="AB32" s="56">
        <v>0</v>
      </c>
      <c r="AC32" s="73">
        <f t="shared" si="15"/>
        <v>5475.163125</v>
      </c>
      <c r="AD32" s="56">
        <v>19734</v>
      </c>
      <c r="AE32" s="73">
        <f t="shared" si="16"/>
        <v>6655.3418333333384</v>
      </c>
      <c r="AF32" s="56">
        <v>10967</v>
      </c>
      <c r="AG32" s="73">
        <f t="shared" si="17"/>
        <v>2106.6999999999998</v>
      </c>
      <c r="AH32" s="56">
        <v>0</v>
      </c>
      <c r="AI32" s="108">
        <f t="shared" si="18"/>
        <v>106.74460859201696</v>
      </c>
      <c r="AJ32" s="38">
        <f t="shared" si="19"/>
        <v>19.79175</v>
      </c>
      <c r="AK32" s="107">
        <f t="shared" si="20"/>
        <v>-7.7</v>
      </c>
      <c r="AL32" s="73">
        <f t="shared" si="21"/>
        <v>924.71162500000003</v>
      </c>
      <c r="AM32" s="56">
        <v>0</v>
      </c>
      <c r="AN32" s="73">
        <f t="shared" si="22"/>
        <v>5114.6893750000027</v>
      </c>
      <c r="AO32" s="56">
        <v>19791.75</v>
      </c>
      <c r="AP32" s="73">
        <f t="shared" si="23"/>
        <v>4091.9333333333361</v>
      </c>
      <c r="AQ32" s="56">
        <v>7700</v>
      </c>
      <c r="AR32" s="73">
        <f t="shared" si="24"/>
        <v>6078.73</v>
      </c>
      <c r="AS32" s="56">
        <v>0</v>
      </c>
    </row>
    <row r="33" spans="1:45" ht="14.1" customHeight="1" thickBot="1" x14ac:dyDescent="0.25">
      <c r="A33" s="2">
        <v>0.999999999999999</v>
      </c>
      <c r="B33" s="116">
        <f t="shared" si="0"/>
        <v>123.22404809831576</v>
      </c>
      <c r="C33" s="38">
        <f t="shared" si="1"/>
        <v>-22.994400000000002</v>
      </c>
      <c r="D33" s="107">
        <f>(L33-J33)/1000</f>
        <v>8.5007999999999999</v>
      </c>
      <c r="E33" s="75">
        <f t="shared" si="3"/>
        <v>4520.7999999999993</v>
      </c>
      <c r="F33" s="59">
        <v>22994.400000000001</v>
      </c>
      <c r="G33" s="75">
        <f t="shared" si="3"/>
        <v>16.3538</v>
      </c>
      <c r="H33" s="111">
        <v>0</v>
      </c>
      <c r="I33" s="75">
        <f t="shared" si="3"/>
        <v>452.32220000000001</v>
      </c>
      <c r="J33" s="59">
        <v>0</v>
      </c>
      <c r="K33" s="75">
        <f t="shared" si="3"/>
        <v>642.48739999999987</v>
      </c>
      <c r="L33" s="59">
        <v>8500.7999999999993</v>
      </c>
      <c r="M33" s="116">
        <f t="shared" si="4"/>
        <v>129.46223486885879</v>
      </c>
      <c r="N33" s="38">
        <f t="shared" si="5"/>
        <v>-24.525600000000001</v>
      </c>
      <c r="O33" s="107">
        <f>(W33-U33)/1000</f>
        <v>7.8671999999999995</v>
      </c>
      <c r="P33" s="75">
        <f t="shared" si="7"/>
        <v>3021.1941999999995</v>
      </c>
      <c r="Q33" s="59">
        <v>24525.600000000002</v>
      </c>
      <c r="R33" s="75">
        <f t="shared" si="8"/>
        <v>16232.876200000001</v>
      </c>
      <c r="S33" s="59">
        <v>0</v>
      </c>
      <c r="T33" s="75">
        <f t="shared" si="9"/>
        <v>350.62380000000002</v>
      </c>
      <c r="U33" s="59">
        <v>0</v>
      </c>
      <c r="V33" s="75">
        <f t="shared" si="10"/>
        <v>8011.9574000000002</v>
      </c>
      <c r="W33" s="59">
        <v>7867.2</v>
      </c>
      <c r="X33" s="116">
        <f t="shared" si="11"/>
        <v>118.99118961271934</v>
      </c>
      <c r="Y33" s="38">
        <f t="shared" si="12"/>
        <v>20.979749999999999</v>
      </c>
      <c r="Z33" s="107">
        <f>(AH33-AF33)/1000</f>
        <v>-10.967000000000001</v>
      </c>
      <c r="AA33" s="75">
        <f t="shared" si="14"/>
        <v>827.48675000000003</v>
      </c>
      <c r="AB33" s="59">
        <v>0</v>
      </c>
      <c r="AC33" s="75">
        <f t="shared" si="15"/>
        <v>5475.4809999999998</v>
      </c>
      <c r="AD33" s="59">
        <v>20979.75</v>
      </c>
      <c r="AE33" s="75">
        <f t="shared" si="16"/>
        <v>6655.5080000000053</v>
      </c>
      <c r="AF33" s="56">
        <v>10967</v>
      </c>
      <c r="AG33" s="75">
        <f t="shared" si="17"/>
        <v>2106.6999999999998</v>
      </c>
      <c r="AH33" s="59">
        <v>0</v>
      </c>
      <c r="AI33" s="116">
        <f t="shared" si="18"/>
        <v>109.87947942699456</v>
      </c>
      <c r="AJ33" s="38">
        <f t="shared" si="19"/>
        <v>21.021000000000001</v>
      </c>
      <c r="AK33" s="107">
        <f>(AS33-AQ33)/1000</f>
        <v>-6</v>
      </c>
      <c r="AL33" s="75">
        <f t="shared" si="21"/>
        <v>924.71162500000003</v>
      </c>
      <c r="AM33" s="59">
        <v>0</v>
      </c>
      <c r="AN33" s="75">
        <f t="shared" si="22"/>
        <v>5115.007875000003</v>
      </c>
      <c r="AO33" s="59">
        <v>21021</v>
      </c>
      <c r="AP33" s="75">
        <f t="shared" si="23"/>
        <v>4092.0242424242451</v>
      </c>
      <c r="AQ33" s="59">
        <v>6000</v>
      </c>
      <c r="AR33" s="75">
        <f t="shared" si="24"/>
        <v>6078.73</v>
      </c>
      <c r="AS33" s="59">
        <v>0</v>
      </c>
    </row>
    <row r="34" spans="1:45" ht="13.5" thickBot="1" x14ac:dyDescent="0.25">
      <c r="A34" s="5" t="s">
        <v>3</v>
      </c>
      <c r="C34" s="101"/>
      <c r="D34" s="101"/>
      <c r="F34" s="79">
        <f>SUM(F10:F33)</f>
        <v>535629.6</v>
      </c>
      <c r="H34" s="79">
        <f>SUM(H10:H33)</f>
        <v>0</v>
      </c>
      <c r="J34" s="79">
        <f>SUM(J10:J33)</f>
        <v>0</v>
      </c>
      <c r="L34" s="79">
        <f>SUM(L10:L33)</f>
        <v>141741.6</v>
      </c>
      <c r="M34" s="102"/>
      <c r="N34" s="103"/>
      <c r="O34" s="103"/>
      <c r="Q34" s="79">
        <f>SUM(Q10:Q33)</f>
        <v>570503.99999999988</v>
      </c>
      <c r="S34" s="79">
        <f>SUM(S10:S33)</f>
        <v>0</v>
      </c>
      <c r="U34" s="79">
        <f>SUM(U10:U33)</f>
        <v>26.400000000000002</v>
      </c>
      <c r="W34" s="79">
        <f>SUM(W10:W33)</f>
        <v>129676.79999999994</v>
      </c>
      <c r="X34" s="102"/>
      <c r="Y34" s="103"/>
      <c r="Z34" s="103"/>
      <c r="AB34" s="79">
        <f>SUM(AB10:AB33)</f>
        <v>0</v>
      </c>
      <c r="AD34" s="79">
        <f>SUM(AD10:AD33)</f>
        <v>474432.75</v>
      </c>
      <c r="AF34" s="79">
        <f>SUM(AF10:AF33)</f>
        <v>263208</v>
      </c>
      <c r="AH34" s="79">
        <f>SUM(AH10:AH33)</f>
        <v>0</v>
      </c>
      <c r="AI34" s="102"/>
      <c r="AJ34" s="103"/>
      <c r="AK34" s="103"/>
      <c r="AM34" s="79">
        <f>SUM(AM10:AM33)</f>
        <v>0</v>
      </c>
      <c r="AO34" s="79">
        <f>SUM(AO10:AO33)</f>
        <v>473294.25</v>
      </c>
      <c r="AQ34" s="79">
        <f>SUM(AQ10:AQ33)</f>
        <v>183100</v>
      </c>
      <c r="AS34" s="79">
        <f>SUM(AS10:AS33)</f>
        <v>0</v>
      </c>
    </row>
    <row r="37" spans="1:45" x14ac:dyDescent="0.2">
      <c r="B37" s="19"/>
    </row>
    <row r="38" spans="1:45" x14ac:dyDescent="0.2">
      <c r="A38" s="19" t="s">
        <v>15</v>
      </c>
      <c r="B38" s="19"/>
      <c r="C38" t="s">
        <v>65</v>
      </c>
    </row>
    <row r="39" spans="1:45" x14ac:dyDescent="0.2">
      <c r="A39" s="19" t="s">
        <v>16</v>
      </c>
      <c r="C39" t="s">
        <v>21</v>
      </c>
    </row>
  </sheetData>
  <mergeCells count="42">
    <mergeCell ref="AI3:AS3"/>
    <mergeCell ref="A1:W1"/>
    <mergeCell ref="X3:AH3"/>
    <mergeCell ref="AI4:AI7"/>
    <mergeCell ref="AJ4:AK7"/>
    <mergeCell ref="AL4:AS4"/>
    <mergeCell ref="AL5:AO5"/>
    <mergeCell ref="AP5:AS5"/>
    <mergeCell ref="AL6:AM6"/>
    <mergeCell ref="AN6:AO6"/>
    <mergeCell ref="AP6:AQ6"/>
    <mergeCell ref="AR6:AS6"/>
    <mergeCell ref="X4:X7"/>
    <mergeCell ref="Y4:Z7"/>
    <mergeCell ref="AA4:AH4"/>
    <mergeCell ref="AA5:AD5"/>
    <mergeCell ref="AE5:AH5"/>
    <mergeCell ref="AA6:AB6"/>
    <mergeCell ref="AC6:AD6"/>
    <mergeCell ref="AE6:AF6"/>
    <mergeCell ref="AG6:AH6"/>
    <mergeCell ref="N4:O7"/>
    <mergeCell ref="M3:W3"/>
    <mergeCell ref="I6:J6"/>
    <mergeCell ref="K6:L6"/>
    <mergeCell ref="E4:L4"/>
    <mergeCell ref="E5:H5"/>
    <mergeCell ref="E6:F6"/>
    <mergeCell ref="G6:H6"/>
    <mergeCell ref="M4:M7"/>
    <mergeCell ref="P4:W4"/>
    <mergeCell ref="P5:S5"/>
    <mergeCell ref="T5:W5"/>
    <mergeCell ref="P6:Q6"/>
    <mergeCell ref="R6:S6"/>
    <mergeCell ref="T6:U6"/>
    <mergeCell ref="V6:W6"/>
    <mergeCell ref="B4:B7"/>
    <mergeCell ref="C4:D7"/>
    <mergeCell ref="I5:L5"/>
    <mergeCell ref="A3:L3"/>
    <mergeCell ref="A4:A7"/>
  </mergeCells>
  <phoneticPr fontId="0" type="noConversion"/>
  <pageMargins left="0.39370078740157483" right="0" top="0.78740157480314965" bottom="0.39370078740157483" header="0.51181102362204722" footer="0.51181102362204722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2</vt:i4>
      </vt:variant>
    </vt:vector>
  </HeadingPairs>
  <TitlesOfParts>
    <vt:vector size="8" baseType="lpstr">
      <vt:lpstr>напряжения</vt:lpstr>
      <vt:lpstr>ввода ПС</vt:lpstr>
      <vt:lpstr>ВЛ-6 кВ</vt:lpstr>
      <vt:lpstr>ВЛ-35 кВ</vt:lpstr>
      <vt:lpstr>ВЛ-110 кВ</vt:lpstr>
      <vt:lpstr>Лист1</vt:lpstr>
      <vt:lpstr>'ВЛ-6 кВ'!Заголовки_для_печати</vt:lpstr>
      <vt:lpstr>'ВЛ-6 кВ'!Область_печати</vt:lpstr>
    </vt:vector>
  </TitlesOfParts>
  <Company>VologdaEnergo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Alvolkov</dc:creator>
  <cp:lastModifiedBy>Хохлова Наталья Владимировна</cp:lastModifiedBy>
  <cp:lastPrinted>2006-05-26T06:42:27Z</cp:lastPrinted>
  <dcterms:created xsi:type="dcterms:W3CDTF">2006-03-29T07:25:57Z</dcterms:created>
  <dcterms:modified xsi:type="dcterms:W3CDTF">2019-07-10T10:54:04Z</dcterms:modified>
</cp:coreProperties>
</file>