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3" i="3" l="1"/>
  <c r="J83" i="3"/>
  <c r="I83" i="3"/>
  <c r="K82" i="3"/>
  <c r="J82" i="3"/>
  <c r="I82" i="3"/>
  <c r="E86" i="3"/>
  <c r="D86" i="3"/>
  <c r="C86" i="3"/>
  <c r="E85" i="3"/>
  <c r="D85" i="3"/>
  <c r="D87" i="3" s="1"/>
  <c r="D90" i="3" s="1"/>
  <c r="C85" i="3"/>
  <c r="E83" i="3"/>
  <c r="D83" i="3"/>
  <c r="N83" i="3" s="1"/>
  <c r="C83" i="3"/>
  <c r="E82" i="3"/>
  <c r="D82" i="3"/>
  <c r="C82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4" i="3"/>
  <c r="K89" i="3" s="1"/>
  <c r="N84" i="3" l="1"/>
  <c r="N82" i="3"/>
  <c r="E87" i="3"/>
  <c r="E90" i="3" s="1"/>
  <c r="C87" i="3"/>
  <c r="C90" i="3" s="1"/>
  <c r="E88" i="3"/>
  <c r="E91" i="3" s="1"/>
  <c r="C88" i="3"/>
  <c r="C91" i="3" s="1"/>
  <c r="D88" i="3"/>
  <c r="D91" i="3" s="1"/>
  <c r="I84" i="3"/>
  <c r="I89" i="3" s="1"/>
  <c r="C84" i="3"/>
  <c r="C89" i="3" s="1"/>
  <c r="J84" i="3"/>
  <c r="J89" i="3" s="1"/>
  <c r="D84" i="3"/>
  <c r="D89" i="3" s="1"/>
  <c r="E84" i="3"/>
  <c r="E89" i="3" s="1"/>
  <c r="E92" i="3" s="1"/>
  <c r="D93" i="3" l="1"/>
  <c r="C92" i="3"/>
  <c r="D92" i="3"/>
  <c r="E93" i="3"/>
  <c r="C93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7" i="3"/>
  <c r="K85" i="3" l="1"/>
  <c r="J85" i="3"/>
  <c r="I85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G31" i="3" l="1"/>
  <c r="I87" i="3"/>
  <c r="I90" i="3" s="1"/>
  <c r="I88" i="3"/>
  <c r="I91" i="3" s="1"/>
  <c r="M82" i="3"/>
  <c r="J88" i="3"/>
  <c r="J91" i="3" s="1"/>
  <c r="J87" i="3"/>
  <c r="J90" i="3" s="1"/>
  <c r="M83" i="3"/>
  <c r="K87" i="3"/>
  <c r="K90" i="3" s="1"/>
  <c r="K88" i="3"/>
  <c r="K91" i="3" s="1"/>
  <c r="M84" i="3"/>
  <c r="K92" i="3" l="1"/>
  <c r="K93" i="3"/>
  <c r="J92" i="3"/>
  <c r="J93" i="3"/>
  <c r="I93" i="3"/>
  <c r="I92" i="3"/>
</calcChain>
</file>

<file path=xl/sharedStrings.xml><?xml version="1.0" encoding="utf-8"?>
<sst xmlns="http://schemas.openxmlformats.org/spreadsheetml/2006/main" count="250" uniqueCount="119">
  <si>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</si>
  <si>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</si>
  <si>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</si>
  <si>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</si>
  <si>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</si>
  <si>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</si>
  <si>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</si>
  <si>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</si>
  <si>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</si>
  <si>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</si>
  <si>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</si>
  <si>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</si>
  <si>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</si>
  <si>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</si>
  <si>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</si>
  <si>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</si>
  <si>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</si>
  <si>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</si>
  <si>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</si>
  <si>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</si>
  <si>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</si>
  <si>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</si>
  <si>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</si>
  <si>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</si>
  <si>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</si>
  <si>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</si>
  <si>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</si>
  <si>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</si>
  <si>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</si>
  <si>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</si>
  <si>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</si>
  <si>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</si>
  <si>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</si>
  <si>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</si>
  <si>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</si>
  <si>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</si>
  <si>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</si>
  <si>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</si>
  <si>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Устюжна</t>
  </si>
  <si>
    <t xml:space="preserve"> 0,4 Устюжна ТСН 1 ао</t>
  </si>
  <si>
    <t xml:space="preserve"> 0,4 Устюжна ТСН 2 ао</t>
  </si>
  <si>
    <t xml:space="preserve"> 0,4 Устюжна-Бытовое помещение ао</t>
  </si>
  <si>
    <t xml:space="preserve"> 0,4 Устюжна-Мегафон Линия-1 ао</t>
  </si>
  <si>
    <t xml:space="preserve"> 0,4 Устюжна-Мегафон Линия-2 ао</t>
  </si>
  <si>
    <t xml:space="preserve"> 10 Устюжна Т 1 ап</t>
  </si>
  <si>
    <t xml:space="preserve"> 10 Устюжна Т 2 ап</t>
  </si>
  <si>
    <t xml:space="preserve"> 10 Устюжна-Авангард ао</t>
  </si>
  <si>
    <t xml:space="preserve"> 10 Устюжна-Горсеть ао</t>
  </si>
  <si>
    <t xml:space="preserve"> 10 Устюжна-Горсеть ао RS</t>
  </si>
  <si>
    <t xml:space="preserve"> 10 Устюжна-з.д.ЖБИ ао</t>
  </si>
  <si>
    <t xml:space="preserve"> 10 Устюжна-з.д.ЖБИ ао RS</t>
  </si>
  <si>
    <t xml:space="preserve"> 10 Устюжна-Кр.Жуковец ао</t>
  </si>
  <si>
    <t xml:space="preserve"> 10 Устюжна-к.с.Соболево ао</t>
  </si>
  <si>
    <t xml:space="preserve"> 10 Устюжна-к.с.Степачево ао</t>
  </si>
  <si>
    <t xml:space="preserve"> 10 Устюжна-Самойлово ао</t>
  </si>
  <si>
    <t xml:space="preserve"> 10 Устюжна-Сафронцево ао</t>
  </si>
  <si>
    <t xml:space="preserve"> 10 Устюжна-Слуды ао</t>
  </si>
  <si>
    <t xml:space="preserve"> 10 Устюжна-СХТ ао</t>
  </si>
  <si>
    <t xml:space="preserve"> 10 Устюжна-Сырзавод ао</t>
  </si>
  <si>
    <t xml:space="preserve"> 10 Устюжна-Сырзавод ао RS</t>
  </si>
  <si>
    <t xml:space="preserve"> 110 Устюжна СОМВ ао</t>
  </si>
  <si>
    <t xml:space="preserve"> 110 Устюжна СОМВ ап</t>
  </si>
  <si>
    <t xml:space="preserve"> 110 Устюжна Т 1 ап</t>
  </si>
  <si>
    <t xml:space="preserve"> 110 Устюжна Т 2 ап</t>
  </si>
  <si>
    <t xml:space="preserve"> 110 Устюжна-Покровская ао</t>
  </si>
  <si>
    <t xml:space="preserve"> 110 Устюжна-Покровская ап</t>
  </si>
  <si>
    <t xml:space="preserve"> 110 Устюжна-Устюженская ао</t>
  </si>
  <si>
    <t xml:space="preserve"> 110 Устюжна-Устюженская ап</t>
  </si>
  <si>
    <t xml:space="preserve"> 35 Устюжна-Мочальская ао</t>
  </si>
  <si>
    <t xml:space="preserve"> 35 Устюжна-Мочальская ап</t>
  </si>
  <si>
    <t/>
  </si>
  <si>
    <t>реактивная энергия</t>
  </si>
  <si>
    <t xml:space="preserve"> 35 Устюжна-Подольская ап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</si>
  <si>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</si>
  <si>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</si>
  <si>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</si>
  <si>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</si>
  <si>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</si>
  <si>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</si>
  <si>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</si>
  <si>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</si>
  <si>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</si>
  <si>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</si>
  <si>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</si>
  <si>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</si>
  <si>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</si>
  <si>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</si>
  <si>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</si>
  <si>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</si>
  <si>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</si>
  <si>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</si>
  <si>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</si>
  <si>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</si>
  <si>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</si>
  <si>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</si>
  <si>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</si>
  <si>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</si>
  <si>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</si>
  <si>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</si>
  <si>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</si>
  <si>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</si>
  <si>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</si>
  <si>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</si>
  <si>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</si>
  <si>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</si>
  <si>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</si>
  <si>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</si>
  <si>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</si>
  <si>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</si>
  <si>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</si>
  <si>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</si>
  <si>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</si>
  <si>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</si>
  <si>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</si>
  <si>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</si>
  <si>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</si>
  <si>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</si>
  <si>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</si>
  <si>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Т-1,Т-2 19.06.2019 г. ПС Устюжна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</si>
</sst>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0" fontId="13" fillId="0" borderId="0" xfId="0" applyFont="1"/>
    <xf numFmtId="0" fontId="0" fillId="0" borderId="0" xfId="0" applyFill="1" applyBorder="1" applyAlignment="1"/>
    <xf numFmtId="0" fontId="13" fillId="0" borderId="3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/>
    <xf numFmtId="4" fontId="14" fillId="0" borderId="26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5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4" fontId="2" fillId="0" borderId="0" xfId="0" applyNumberFormat="1" applyFont="1" applyBorder="1"/>
    <xf numFmtId="4" fontId="7" fillId="0" borderId="0" xfId="0" applyNumberFormat="1" applyFont="1" applyBorder="1"/>
    <xf numFmtId="4" fontId="8" fillId="0" borderId="0" xfId="0" applyNumberFormat="1" applyFont="1" applyBorder="1"/>
    <xf numFmtId="4" fontId="3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/>
    <xf numFmtId="3" fontId="3" fillId="0" borderId="0" xfId="0" applyNumberFormat="1" applyFont="1" applyBorder="1"/>
    <xf numFmtId="0" fontId="0" fillId="0" borderId="0" xfId="0" applyBorder="1"/>
    <xf numFmtId="4" fontId="3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X7" activePane="bottomRight" state="frozen"/>
      <selection pane="topRight" activeCell="B1" sqref="B1"/>
      <selection pane="bottomLeft" activeCell="A7" sqref="A7"/>
      <selection pane="bottomRight" activeCell="AI14" sqref="AI14"/>
    </sheetView>
  </sheetViews>
  <sheetFormatPr defaultRowHeight="12.75" x14ac:dyDescent="0.2"/>
  <cols>
    <col min="1" max="1" width="11.5703125" style="1" customWidth="1"/>
    <col min="2" max="33" width="18.7109375" style="45" customWidth="1"/>
    <col min="34" max="36" width="18.7109375" style="144" customWidth="1"/>
    <col min="3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34" t="s">
        <v>36</v>
      </c>
      <c r="AG4" s="54"/>
      <c r="AH4" s="145"/>
      <c r="AI4" s="145"/>
      <c r="AJ4" s="145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Устюжна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5" t="s">
        <v>37</v>
      </c>
      <c r="AG5" s="53"/>
      <c r="AH5" s="146"/>
      <c r="AI5" s="146"/>
      <c r="AJ5" s="146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1" t="s">
        <v>72</v>
      </c>
      <c r="AG6" s="142"/>
      <c r="AH6" s="147"/>
      <c r="AI6" s="147"/>
      <c r="AJ6" s="147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ht="13.5" thickBot="1" x14ac:dyDescent="0.25">
      <c r="A7" s="72" t="s">
        <v>3</v>
      </c>
      <c r="B7" s="73">
        <v>2.4</v>
      </c>
      <c r="C7" s="73">
        <v>2.72</v>
      </c>
      <c r="D7" s="73">
        <v>2.2000000000000002E-2</v>
      </c>
      <c r="E7" s="73">
        <v>1.2130000000000001</v>
      </c>
      <c r="F7" s="73">
        <v>1E-3</v>
      </c>
      <c r="G7" s="73">
        <v>1190</v>
      </c>
      <c r="H7" s="73">
        <v>1540</v>
      </c>
      <c r="I7" s="73">
        <v>40.5</v>
      </c>
      <c r="J7" s="73">
        <v>684</v>
      </c>
      <c r="K7" s="73">
        <v>687.2</v>
      </c>
      <c r="L7" s="73">
        <v>591.6</v>
      </c>
      <c r="M7" s="73">
        <v>592.20000000000005</v>
      </c>
      <c r="N7" s="73">
        <v>109.875</v>
      </c>
      <c r="O7" s="73">
        <v>40</v>
      </c>
      <c r="P7" s="73">
        <v>119.25</v>
      </c>
      <c r="Q7" s="73">
        <v>47</v>
      </c>
      <c r="R7" s="73">
        <v>205</v>
      </c>
      <c r="S7" s="73">
        <v>108.75</v>
      </c>
      <c r="T7" s="73">
        <v>139.75</v>
      </c>
      <c r="U7" s="73">
        <v>641.6</v>
      </c>
      <c r="V7" s="73">
        <v>646.4</v>
      </c>
      <c r="W7" s="73">
        <v>0</v>
      </c>
      <c r="X7" s="73">
        <v>0</v>
      </c>
      <c r="Y7" s="73">
        <v>1463</v>
      </c>
      <c r="Z7" s="73">
        <v>1595</v>
      </c>
      <c r="AA7" s="73">
        <v>10421.4</v>
      </c>
      <c r="AB7" s="73">
        <v>0</v>
      </c>
      <c r="AC7" s="73">
        <v>0</v>
      </c>
      <c r="AD7" s="73">
        <v>13978.800000000001</v>
      </c>
      <c r="AE7" s="95">
        <v>250.5</v>
      </c>
      <c r="AF7" s="74">
        <f>AI7+AJ7+AH7</f>
        <v>0</v>
      </c>
      <c r="AG7" s="143"/>
      <c r="AH7" s="148"/>
      <c r="AI7" s="148"/>
      <c r="AJ7" s="148"/>
    </row>
    <row r="8" spans="1:54" ht="13.5" thickBot="1" x14ac:dyDescent="0.25">
      <c r="A8" s="75" t="s">
        <v>4</v>
      </c>
      <c r="B8" s="76">
        <v>2.3199999999999998</v>
      </c>
      <c r="C8" s="76">
        <v>2.56</v>
      </c>
      <c r="D8" s="76">
        <v>0.14400000000000002</v>
      </c>
      <c r="E8" s="76">
        <v>1.105</v>
      </c>
      <c r="F8" s="76">
        <v>0</v>
      </c>
      <c r="G8" s="76">
        <v>1020</v>
      </c>
      <c r="H8" s="76">
        <v>1410</v>
      </c>
      <c r="I8" s="76">
        <v>39.5</v>
      </c>
      <c r="J8" s="76">
        <v>598.4</v>
      </c>
      <c r="K8" s="76">
        <v>609.6</v>
      </c>
      <c r="L8" s="76">
        <v>484.8</v>
      </c>
      <c r="M8" s="76">
        <v>484.8</v>
      </c>
      <c r="N8" s="76">
        <v>97.6875</v>
      </c>
      <c r="O8" s="76">
        <v>37.75</v>
      </c>
      <c r="P8" s="76">
        <v>121.75</v>
      </c>
      <c r="Q8" s="76">
        <v>51</v>
      </c>
      <c r="R8" s="76">
        <v>145</v>
      </c>
      <c r="S8" s="76">
        <v>100.25</v>
      </c>
      <c r="T8" s="76">
        <v>130.25</v>
      </c>
      <c r="U8" s="76">
        <v>632</v>
      </c>
      <c r="V8" s="76">
        <v>636.80000000000007</v>
      </c>
      <c r="W8" s="76">
        <v>0</v>
      </c>
      <c r="X8" s="76">
        <v>0</v>
      </c>
      <c r="Y8" s="76">
        <v>1265</v>
      </c>
      <c r="Z8" s="76">
        <v>1463</v>
      </c>
      <c r="AA8" s="76">
        <v>9768</v>
      </c>
      <c r="AB8" s="76">
        <v>0</v>
      </c>
      <c r="AC8" s="76">
        <v>0</v>
      </c>
      <c r="AD8" s="76">
        <v>12949.2</v>
      </c>
      <c r="AE8" s="98">
        <v>218.4</v>
      </c>
      <c r="AF8" s="96">
        <f t="shared" ref="AF8:AF30" si="0">AI8+AJ8+AH8</f>
        <v>0</v>
      </c>
      <c r="AG8" s="143"/>
      <c r="AH8" s="148"/>
      <c r="AI8" s="148"/>
      <c r="AJ8" s="148"/>
    </row>
    <row r="9" spans="1:54" ht="13.5" thickBot="1" x14ac:dyDescent="0.25">
      <c r="A9" s="75" t="s">
        <v>5</v>
      </c>
      <c r="B9" s="76">
        <v>2.4</v>
      </c>
      <c r="C9" s="76">
        <v>2.56</v>
      </c>
      <c r="D9" s="76">
        <v>0.02</v>
      </c>
      <c r="E9" s="76">
        <v>1.107</v>
      </c>
      <c r="F9" s="76">
        <v>0</v>
      </c>
      <c r="G9" s="76">
        <v>920</v>
      </c>
      <c r="H9" s="76">
        <v>1290</v>
      </c>
      <c r="I9" s="76">
        <v>43.625</v>
      </c>
      <c r="J9" s="76">
        <v>518.4</v>
      </c>
      <c r="K9" s="76">
        <v>526.79999999999995</v>
      </c>
      <c r="L9" s="76">
        <v>450</v>
      </c>
      <c r="M9" s="76">
        <v>450</v>
      </c>
      <c r="N9" s="76">
        <v>94.125</v>
      </c>
      <c r="O9" s="76">
        <v>38</v>
      </c>
      <c r="P9" s="76">
        <v>109.25</v>
      </c>
      <c r="Q9" s="76">
        <v>40</v>
      </c>
      <c r="R9" s="76">
        <v>137</v>
      </c>
      <c r="S9" s="76">
        <v>95</v>
      </c>
      <c r="T9" s="76">
        <v>125.75</v>
      </c>
      <c r="U9" s="76">
        <v>566.4</v>
      </c>
      <c r="V9" s="76">
        <v>572.4</v>
      </c>
      <c r="W9" s="76">
        <v>0</v>
      </c>
      <c r="X9" s="76">
        <v>0</v>
      </c>
      <c r="Y9" s="76">
        <v>1155</v>
      </c>
      <c r="Z9" s="76">
        <v>1353</v>
      </c>
      <c r="AA9" s="76">
        <v>9543.6</v>
      </c>
      <c r="AB9" s="76">
        <v>0</v>
      </c>
      <c r="AC9" s="76">
        <v>0</v>
      </c>
      <c r="AD9" s="76">
        <v>12467.4</v>
      </c>
      <c r="AE9" s="98">
        <v>207.6</v>
      </c>
      <c r="AF9" s="96">
        <f t="shared" si="0"/>
        <v>0</v>
      </c>
      <c r="AG9" s="143"/>
      <c r="AH9" s="148"/>
      <c r="AI9" s="148"/>
      <c r="AJ9" s="148"/>
    </row>
    <row r="10" spans="1:54" ht="13.5" thickBot="1" x14ac:dyDescent="0.25">
      <c r="A10" s="75" t="s">
        <v>6</v>
      </c>
      <c r="B10" s="76">
        <v>2.4</v>
      </c>
      <c r="C10" s="76">
        <v>2.48</v>
      </c>
      <c r="D10" s="76">
        <v>2.2000000000000002E-2</v>
      </c>
      <c r="E10" s="76">
        <v>1.2030000000000001</v>
      </c>
      <c r="F10" s="76">
        <v>0</v>
      </c>
      <c r="G10" s="76">
        <v>870</v>
      </c>
      <c r="H10" s="76">
        <v>1200</v>
      </c>
      <c r="I10" s="76">
        <v>43.875</v>
      </c>
      <c r="J10" s="76">
        <v>476</v>
      </c>
      <c r="K10" s="76">
        <v>476.8</v>
      </c>
      <c r="L10" s="76">
        <v>426</v>
      </c>
      <c r="M10" s="76">
        <v>426.6</v>
      </c>
      <c r="N10" s="76">
        <v>98.4375</v>
      </c>
      <c r="O10" s="76">
        <v>36</v>
      </c>
      <c r="P10" s="76">
        <v>103.5</v>
      </c>
      <c r="Q10" s="76">
        <v>41</v>
      </c>
      <c r="R10" s="76">
        <v>124</v>
      </c>
      <c r="S10" s="76">
        <v>93.75</v>
      </c>
      <c r="T10" s="76">
        <v>133</v>
      </c>
      <c r="U10" s="76">
        <v>502.40000000000003</v>
      </c>
      <c r="V10" s="76">
        <v>506.8</v>
      </c>
      <c r="W10" s="76">
        <v>0</v>
      </c>
      <c r="X10" s="76">
        <v>0</v>
      </c>
      <c r="Y10" s="76">
        <v>1100</v>
      </c>
      <c r="Z10" s="76">
        <v>1276</v>
      </c>
      <c r="AA10" s="76">
        <v>9365.4</v>
      </c>
      <c r="AB10" s="76">
        <v>0</v>
      </c>
      <c r="AC10" s="76">
        <v>0</v>
      </c>
      <c r="AD10" s="76">
        <v>12111</v>
      </c>
      <c r="AE10" s="98">
        <v>198.9</v>
      </c>
      <c r="AF10" s="96">
        <f t="shared" si="0"/>
        <v>0</v>
      </c>
      <c r="AG10" s="143"/>
      <c r="AH10" s="148"/>
      <c r="AI10" s="148"/>
      <c r="AJ10" s="148"/>
    </row>
    <row r="11" spans="1:54" ht="13.5" thickBot="1" x14ac:dyDescent="0.25">
      <c r="A11" s="75" t="s">
        <v>7</v>
      </c>
      <c r="B11" s="76">
        <v>2.4</v>
      </c>
      <c r="C11" s="76">
        <v>2.56</v>
      </c>
      <c r="D11" s="76">
        <v>0.13200000000000001</v>
      </c>
      <c r="E11" s="76">
        <v>1.115</v>
      </c>
      <c r="F11" s="76">
        <v>0</v>
      </c>
      <c r="G11" s="76">
        <v>950</v>
      </c>
      <c r="H11" s="76">
        <v>1170</v>
      </c>
      <c r="I11" s="76">
        <v>42.875</v>
      </c>
      <c r="J11" s="76">
        <v>486.40000000000003</v>
      </c>
      <c r="K11" s="76">
        <v>487.6</v>
      </c>
      <c r="L11" s="76">
        <v>423.6</v>
      </c>
      <c r="M11" s="76">
        <v>422.40000000000003</v>
      </c>
      <c r="N11" s="76">
        <v>154.3125</v>
      </c>
      <c r="O11" s="76">
        <v>36</v>
      </c>
      <c r="P11" s="76">
        <v>109.25</v>
      </c>
      <c r="Q11" s="76">
        <v>37</v>
      </c>
      <c r="R11" s="76">
        <v>131</v>
      </c>
      <c r="S11" s="76">
        <v>97.25</v>
      </c>
      <c r="T11" s="76">
        <v>131.5</v>
      </c>
      <c r="U11" s="76">
        <v>468.8</v>
      </c>
      <c r="V11" s="76">
        <v>474.40000000000003</v>
      </c>
      <c r="W11" s="76">
        <v>0</v>
      </c>
      <c r="X11" s="76">
        <v>0</v>
      </c>
      <c r="Y11" s="76">
        <v>1210</v>
      </c>
      <c r="Z11" s="76">
        <v>1276</v>
      </c>
      <c r="AA11" s="76">
        <v>9464.4</v>
      </c>
      <c r="AB11" s="76">
        <v>0</v>
      </c>
      <c r="AC11" s="76">
        <v>0</v>
      </c>
      <c r="AD11" s="76">
        <v>12322.2</v>
      </c>
      <c r="AE11" s="98">
        <v>236.70000000000002</v>
      </c>
      <c r="AF11" s="96">
        <f t="shared" si="0"/>
        <v>0</v>
      </c>
      <c r="AG11" s="143"/>
      <c r="AH11" s="148"/>
      <c r="AI11" s="148"/>
      <c r="AJ11" s="148"/>
    </row>
    <row r="12" spans="1:54" ht="13.5" thickBot="1" x14ac:dyDescent="0.25">
      <c r="A12" s="75" t="s">
        <v>8</v>
      </c>
      <c r="B12" s="76">
        <v>2.3199999999999998</v>
      </c>
      <c r="C12" s="76">
        <v>2.48</v>
      </c>
      <c r="D12" s="76">
        <v>2.2000000000000002E-2</v>
      </c>
      <c r="E12" s="76">
        <v>1.1919999999999999</v>
      </c>
      <c r="F12" s="76">
        <v>0</v>
      </c>
      <c r="G12" s="76">
        <v>1040</v>
      </c>
      <c r="H12" s="76">
        <v>1310</v>
      </c>
      <c r="I12" s="76">
        <v>50</v>
      </c>
      <c r="J12" s="76">
        <v>511.2</v>
      </c>
      <c r="K12" s="76">
        <v>501.6</v>
      </c>
      <c r="L12" s="76">
        <v>484.8</v>
      </c>
      <c r="M12" s="76">
        <v>485.40000000000003</v>
      </c>
      <c r="N12" s="76">
        <v>183.5625</v>
      </c>
      <c r="O12" s="76">
        <v>46.75</v>
      </c>
      <c r="P12" s="76">
        <v>167.25</v>
      </c>
      <c r="Q12" s="76">
        <v>45</v>
      </c>
      <c r="R12" s="76">
        <v>140</v>
      </c>
      <c r="S12" s="76">
        <v>105.5</v>
      </c>
      <c r="T12" s="76">
        <v>130.75</v>
      </c>
      <c r="U12" s="76">
        <v>489.6</v>
      </c>
      <c r="V12" s="76">
        <v>484.40000000000003</v>
      </c>
      <c r="W12" s="76">
        <v>0</v>
      </c>
      <c r="X12" s="76">
        <v>0</v>
      </c>
      <c r="Y12" s="76">
        <v>1386</v>
      </c>
      <c r="Z12" s="76">
        <v>1430</v>
      </c>
      <c r="AA12" s="76">
        <v>9774.6</v>
      </c>
      <c r="AB12" s="76">
        <v>0</v>
      </c>
      <c r="AC12" s="76">
        <v>6.6000000000000005</v>
      </c>
      <c r="AD12" s="76">
        <v>13028.4</v>
      </c>
      <c r="AE12" s="98">
        <v>327.60000000000002</v>
      </c>
      <c r="AF12" s="96">
        <f t="shared" si="0"/>
        <v>0</v>
      </c>
      <c r="AG12" s="143"/>
      <c r="AH12" s="148"/>
      <c r="AI12" s="148"/>
      <c r="AJ12" s="148"/>
    </row>
    <row r="13" spans="1:54" ht="13.5" thickBot="1" x14ac:dyDescent="0.25">
      <c r="A13" s="75" t="s">
        <v>9</v>
      </c>
      <c r="B13" s="76">
        <v>2.4</v>
      </c>
      <c r="C13" s="76">
        <v>2.64</v>
      </c>
      <c r="D13" s="76">
        <v>0.13400000000000001</v>
      </c>
      <c r="E13" s="76">
        <v>1.216</v>
      </c>
      <c r="F13" s="76">
        <v>0</v>
      </c>
      <c r="G13" s="76">
        <v>1290</v>
      </c>
      <c r="H13" s="76">
        <v>1680</v>
      </c>
      <c r="I13" s="76">
        <v>42.875</v>
      </c>
      <c r="J13" s="76">
        <v>693.6</v>
      </c>
      <c r="K13" s="76">
        <v>667.6</v>
      </c>
      <c r="L13" s="76">
        <v>668.4</v>
      </c>
      <c r="M13" s="76">
        <v>668.4</v>
      </c>
      <c r="N13" s="76">
        <v>187.875</v>
      </c>
      <c r="O13" s="76">
        <v>46</v>
      </c>
      <c r="P13" s="76">
        <v>226</v>
      </c>
      <c r="Q13" s="76">
        <v>78</v>
      </c>
      <c r="R13" s="76">
        <v>196</v>
      </c>
      <c r="S13" s="76">
        <v>120</v>
      </c>
      <c r="T13" s="76">
        <v>153.75</v>
      </c>
      <c r="U13" s="76">
        <v>552.80000000000007</v>
      </c>
      <c r="V13" s="76">
        <v>542</v>
      </c>
      <c r="W13" s="76">
        <v>0</v>
      </c>
      <c r="X13" s="76">
        <v>0</v>
      </c>
      <c r="Y13" s="76">
        <v>1694</v>
      </c>
      <c r="Z13" s="76">
        <v>1815</v>
      </c>
      <c r="AA13" s="76">
        <v>10593</v>
      </c>
      <c r="AB13" s="76">
        <v>0</v>
      </c>
      <c r="AC13" s="76">
        <v>0</v>
      </c>
      <c r="AD13" s="76">
        <v>14645.4</v>
      </c>
      <c r="AE13" s="98">
        <v>380.7</v>
      </c>
      <c r="AF13" s="96">
        <f t="shared" si="0"/>
        <v>0</v>
      </c>
      <c r="AG13" s="143"/>
      <c r="AH13" s="148"/>
      <c r="AI13" s="148"/>
      <c r="AJ13" s="148"/>
    </row>
    <row r="14" spans="1:54" ht="13.5" thickBot="1" x14ac:dyDescent="0.25">
      <c r="A14" s="75" t="s">
        <v>10</v>
      </c>
      <c r="B14" s="76">
        <v>2.48</v>
      </c>
      <c r="C14" s="76">
        <v>2.48</v>
      </c>
      <c r="D14" s="76">
        <v>0.02</v>
      </c>
      <c r="E14" s="76">
        <v>1.3090000000000002</v>
      </c>
      <c r="F14" s="76">
        <v>1E-3</v>
      </c>
      <c r="G14" s="76">
        <v>1530</v>
      </c>
      <c r="H14" s="76">
        <v>2040</v>
      </c>
      <c r="I14" s="76">
        <v>41.625</v>
      </c>
      <c r="J14" s="76">
        <v>884.80000000000007</v>
      </c>
      <c r="K14" s="76">
        <v>865.6</v>
      </c>
      <c r="L14" s="76">
        <v>825.6</v>
      </c>
      <c r="M14" s="76">
        <v>825.6</v>
      </c>
      <c r="N14" s="76">
        <v>162.1875</v>
      </c>
      <c r="O14" s="76">
        <v>56</v>
      </c>
      <c r="P14" s="76">
        <v>248.5</v>
      </c>
      <c r="Q14" s="76">
        <v>136</v>
      </c>
      <c r="R14" s="76">
        <v>249</v>
      </c>
      <c r="S14" s="76">
        <v>142.75</v>
      </c>
      <c r="T14" s="76">
        <v>179</v>
      </c>
      <c r="U14" s="76">
        <v>659.2</v>
      </c>
      <c r="V14" s="76">
        <v>645.20000000000005</v>
      </c>
      <c r="W14" s="76">
        <v>0</v>
      </c>
      <c r="X14" s="76">
        <v>0</v>
      </c>
      <c r="Y14" s="76">
        <v>1980</v>
      </c>
      <c r="Z14" s="76">
        <v>2167</v>
      </c>
      <c r="AA14" s="76">
        <v>11431.2</v>
      </c>
      <c r="AB14" s="76">
        <v>0</v>
      </c>
      <c r="AC14" s="76">
        <v>0</v>
      </c>
      <c r="AD14" s="76">
        <v>16255.800000000001</v>
      </c>
      <c r="AE14" s="98">
        <v>414.3</v>
      </c>
      <c r="AF14" s="96">
        <f t="shared" si="0"/>
        <v>0</v>
      </c>
      <c r="AG14" s="143"/>
      <c r="AH14" s="148"/>
      <c r="AI14" s="148"/>
      <c r="AJ14" s="148"/>
    </row>
    <row r="15" spans="1:54" ht="13.5" thickBot="1" x14ac:dyDescent="0.25">
      <c r="A15" s="75" t="s">
        <v>11</v>
      </c>
      <c r="B15" s="76">
        <v>2.4</v>
      </c>
      <c r="C15" s="76">
        <v>2.72</v>
      </c>
      <c r="D15" s="76">
        <v>0.02</v>
      </c>
      <c r="E15" s="76">
        <v>1.306</v>
      </c>
      <c r="F15" s="76">
        <v>1E-3</v>
      </c>
      <c r="G15" s="76">
        <v>1760</v>
      </c>
      <c r="H15" s="76">
        <v>2280</v>
      </c>
      <c r="I15" s="76">
        <v>49.625</v>
      </c>
      <c r="J15" s="76">
        <v>1050.4000000000001</v>
      </c>
      <c r="K15" s="76">
        <v>1029.2</v>
      </c>
      <c r="L15" s="76">
        <v>819.6</v>
      </c>
      <c r="M15" s="76">
        <v>819.6</v>
      </c>
      <c r="N15" s="76">
        <v>165.375</v>
      </c>
      <c r="O15" s="76">
        <v>63.75</v>
      </c>
      <c r="P15" s="76">
        <v>254.25</v>
      </c>
      <c r="Q15" s="76">
        <v>135</v>
      </c>
      <c r="R15" s="76">
        <v>251</v>
      </c>
      <c r="S15" s="76">
        <v>175</v>
      </c>
      <c r="T15" s="76">
        <v>271.5</v>
      </c>
      <c r="U15" s="76">
        <v>812</v>
      </c>
      <c r="V15" s="76">
        <v>801.6</v>
      </c>
      <c r="W15" s="76">
        <v>0</v>
      </c>
      <c r="X15" s="76">
        <v>0</v>
      </c>
      <c r="Y15" s="76">
        <v>2211</v>
      </c>
      <c r="Z15" s="76">
        <v>2387</v>
      </c>
      <c r="AA15" s="76">
        <v>11926.2</v>
      </c>
      <c r="AB15" s="76">
        <v>0</v>
      </c>
      <c r="AC15" s="76">
        <v>0</v>
      </c>
      <c r="AD15" s="76">
        <v>17318.400000000001</v>
      </c>
      <c r="AE15" s="98">
        <v>438</v>
      </c>
      <c r="AF15" s="96">
        <f t="shared" si="0"/>
        <v>0</v>
      </c>
      <c r="AG15" s="143"/>
      <c r="AH15" s="148"/>
      <c r="AI15" s="148"/>
      <c r="AJ15" s="148"/>
    </row>
    <row r="16" spans="1:54" ht="13.5" thickBot="1" x14ac:dyDescent="0.25">
      <c r="A16" s="75" t="s">
        <v>12</v>
      </c>
      <c r="B16" s="76">
        <v>2.48</v>
      </c>
      <c r="C16" s="76">
        <v>2.96</v>
      </c>
      <c r="D16" s="76">
        <v>0.13600000000000001</v>
      </c>
      <c r="E16" s="76">
        <v>1.4590000000000001</v>
      </c>
      <c r="F16" s="76">
        <v>1E-3</v>
      </c>
      <c r="G16" s="76">
        <v>1910</v>
      </c>
      <c r="H16" s="76">
        <v>2570</v>
      </c>
      <c r="I16" s="76">
        <v>68.5</v>
      </c>
      <c r="J16" s="76">
        <v>1169.6000000000001</v>
      </c>
      <c r="K16" s="76">
        <v>1167.6000000000001</v>
      </c>
      <c r="L16" s="76">
        <v>840</v>
      </c>
      <c r="M16" s="76">
        <v>840.6</v>
      </c>
      <c r="N16" s="76">
        <v>155.25</v>
      </c>
      <c r="O16" s="76">
        <v>89.75</v>
      </c>
      <c r="P16" s="76">
        <v>262.25</v>
      </c>
      <c r="Q16" s="76">
        <v>94</v>
      </c>
      <c r="R16" s="76">
        <v>247</v>
      </c>
      <c r="S16" s="76">
        <v>176.5</v>
      </c>
      <c r="T16" s="76">
        <v>352.5</v>
      </c>
      <c r="U16" s="76">
        <v>1032.8</v>
      </c>
      <c r="V16" s="76">
        <v>1019.2</v>
      </c>
      <c r="W16" s="76">
        <v>0</v>
      </c>
      <c r="X16" s="76">
        <v>0</v>
      </c>
      <c r="Y16" s="76">
        <v>2343</v>
      </c>
      <c r="Z16" s="76">
        <v>2585</v>
      </c>
      <c r="AA16" s="76">
        <v>11853.6</v>
      </c>
      <c r="AB16" s="76">
        <v>0</v>
      </c>
      <c r="AC16" s="76">
        <v>0</v>
      </c>
      <c r="AD16" s="76">
        <v>17628.600000000002</v>
      </c>
      <c r="AE16" s="98">
        <v>408.3</v>
      </c>
      <c r="AF16" s="96">
        <f t="shared" si="0"/>
        <v>0</v>
      </c>
      <c r="AG16" s="143"/>
      <c r="AH16" s="148"/>
      <c r="AI16" s="148"/>
      <c r="AJ16" s="148"/>
    </row>
    <row r="17" spans="1:36" ht="13.5" thickBot="1" x14ac:dyDescent="0.25">
      <c r="A17" s="75" t="s">
        <v>13</v>
      </c>
      <c r="B17" s="76">
        <v>2.48</v>
      </c>
      <c r="C17" s="76">
        <v>2.72</v>
      </c>
      <c r="D17" s="76">
        <v>2.2000000000000002E-2</v>
      </c>
      <c r="E17" s="76">
        <v>1.46</v>
      </c>
      <c r="F17" s="76">
        <v>1E-3</v>
      </c>
      <c r="G17" s="76">
        <v>1970</v>
      </c>
      <c r="H17" s="76">
        <v>2450</v>
      </c>
      <c r="I17" s="76">
        <v>50.875</v>
      </c>
      <c r="J17" s="76">
        <v>1156.8</v>
      </c>
      <c r="K17" s="76">
        <v>1152.4000000000001</v>
      </c>
      <c r="L17" s="76">
        <v>780</v>
      </c>
      <c r="M17" s="76">
        <v>779.4</v>
      </c>
      <c r="N17" s="76">
        <v>165.375</v>
      </c>
      <c r="O17" s="76">
        <v>104.75</v>
      </c>
      <c r="P17" s="76">
        <v>266.75</v>
      </c>
      <c r="Q17" s="76">
        <v>86</v>
      </c>
      <c r="R17" s="76">
        <v>267</v>
      </c>
      <c r="S17" s="76">
        <v>233</v>
      </c>
      <c r="T17" s="76">
        <v>340.25</v>
      </c>
      <c r="U17" s="76">
        <v>978.4</v>
      </c>
      <c r="V17" s="76">
        <v>985.6</v>
      </c>
      <c r="W17" s="76">
        <v>0</v>
      </c>
      <c r="X17" s="76">
        <v>0</v>
      </c>
      <c r="Y17" s="76">
        <v>2387</v>
      </c>
      <c r="Z17" s="76">
        <v>2519</v>
      </c>
      <c r="AA17" s="76">
        <v>11853.6</v>
      </c>
      <c r="AB17" s="76">
        <v>0</v>
      </c>
      <c r="AC17" s="76">
        <v>0</v>
      </c>
      <c r="AD17" s="76">
        <v>17608.8</v>
      </c>
      <c r="AE17" s="98">
        <v>389.40000000000003</v>
      </c>
      <c r="AF17" s="96">
        <f t="shared" si="0"/>
        <v>0</v>
      </c>
      <c r="AG17" s="143"/>
      <c r="AH17" s="148"/>
      <c r="AI17" s="148"/>
      <c r="AJ17" s="148"/>
    </row>
    <row r="18" spans="1:36" ht="13.5" thickBot="1" x14ac:dyDescent="0.25">
      <c r="A18" s="75" t="s">
        <v>14</v>
      </c>
      <c r="B18" s="76">
        <v>2.56</v>
      </c>
      <c r="C18" s="76">
        <v>2.8000000000000003</v>
      </c>
      <c r="D18" s="76">
        <v>0.02</v>
      </c>
      <c r="E18" s="76">
        <v>1.5840000000000001</v>
      </c>
      <c r="F18" s="76">
        <v>1E-3</v>
      </c>
      <c r="G18" s="76">
        <v>2010</v>
      </c>
      <c r="H18" s="76">
        <v>2360</v>
      </c>
      <c r="I18" s="76">
        <v>61</v>
      </c>
      <c r="J18" s="76">
        <v>1206.4000000000001</v>
      </c>
      <c r="K18" s="76">
        <v>1206.8</v>
      </c>
      <c r="L18" s="76">
        <v>798</v>
      </c>
      <c r="M18" s="76">
        <v>798</v>
      </c>
      <c r="N18" s="76">
        <v>190.875</v>
      </c>
      <c r="O18" s="76">
        <v>68.25</v>
      </c>
      <c r="P18" s="76">
        <v>227.75</v>
      </c>
      <c r="Q18" s="76">
        <v>72</v>
      </c>
      <c r="R18" s="76">
        <v>247</v>
      </c>
      <c r="S18" s="76">
        <v>233.5</v>
      </c>
      <c r="T18" s="76">
        <v>335.75</v>
      </c>
      <c r="U18" s="76">
        <v>943.2</v>
      </c>
      <c r="V18" s="76">
        <v>940</v>
      </c>
      <c r="W18" s="76">
        <v>0</v>
      </c>
      <c r="X18" s="76">
        <v>0</v>
      </c>
      <c r="Y18" s="76">
        <v>2387</v>
      </c>
      <c r="Z18" s="76">
        <v>2420</v>
      </c>
      <c r="AA18" s="76">
        <v>11754.6</v>
      </c>
      <c r="AB18" s="76">
        <v>0</v>
      </c>
      <c r="AC18" s="76">
        <v>6.6000000000000005</v>
      </c>
      <c r="AD18" s="76">
        <v>17384.400000000001</v>
      </c>
      <c r="AE18" s="98">
        <v>363.6</v>
      </c>
      <c r="AF18" s="96">
        <f t="shared" si="0"/>
        <v>0</v>
      </c>
      <c r="AG18" s="143"/>
      <c r="AH18" s="148"/>
      <c r="AI18" s="148"/>
      <c r="AJ18" s="148"/>
    </row>
    <row r="19" spans="1:36" ht="13.5" thickBot="1" x14ac:dyDescent="0.25">
      <c r="A19" s="75" t="s">
        <v>15</v>
      </c>
      <c r="B19" s="76">
        <v>2.56</v>
      </c>
      <c r="C19" s="76">
        <v>2.8000000000000003</v>
      </c>
      <c r="D19" s="76">
        <v>0.02</v>
      </c>
      <c r="E19" s="76">
        <v>1.643</v>
      </c>
      <c r="F19" s="76">
        <v>1E-3</v>
      </c>
      <c r="G19" s="76">
        <v>1880</v>
      </c>
      <c r="H19" s="76">
        <v>2100</v>
      </c>
      <c r="I19" s="76">
        <v>38.75</v>
      </c>
      <c r="J19" s="76">
        <v>1078.4000000000001</v>
      </c>
      <c r="K19" s="76">
        <v>1100.4000000000001</v>
      </c>
      <c r="L19" s="76">
        <v>778.80000000000007</v>
      </c>
      <c r="M19" s="76">
        <v>778.80000000000007</v>
      </c>
      <c r="N19" s="76">
        <v>295.875</v>
      </c>
      <c r="O19" s="76">
        <v>55</v>
      </c>
      <c r="P19" s="76">
        <v>220</v>
      </c>
      <c r="Q19" s="76">
        <v>64</v>
      </c>
      <c r="R19" s="76">
        <v>242</v>
      </c>
      <c r="S19" s="76">
        <v>176</v>
      </c>
      <c r="T19" s="76">
        <v>211.75</v>
      </c>
      <c r="U19" s="76">
        <v>835.2</v>
      </c>
      <c r="V19" s="76">
        <v>845.6</v>
      </c>
      <c r="W19" s="76">
        <v>0</v>
      </c>
      <c r="X19" s="76">
        <v>0</v>
      </c>
      <c r="Y19" s="76">
        <v>2288</v>
      </c>
      <c r="Z19" s="76">
        <v>2101</v>
      </c>
      <c r="AA19" s="76">
        <v>11682</v>
      </c>
      <c r="AB19" s="76">
        <v>0</v>
      </c>
      <c r="AC19" s="76">
        <v>0</v>
      </c>
      <c r="AD19" s="76">
        <v>16777.2</v>
      </c>
      <c r="AE19" s="98">
        <v>371.1</v>
      </c>
      <c r="AF19" s="96">
        <f t="shared" si="0"/>
        <v>0</v>
      </c>
      <c r="AG19" s="143"/>
      <c r="AH19" s="148"/>
      <c r="AI19" s="148"/>
      <c r="AJ19" s="148"/>
    </row>
    <row r="20" spans="1:36" ht="13.5" thickBot="1" x14ac:dyDescent="0.25">
      <c r="A20" s="75" t="s">
        <v>16</v>
      </c>
      <c r="B20" s="76">
        <v>2.56</v>
      </c>
      <c r="C20" s="76">
        <v>3.04</v>
      </c>
      <c r="D20" s="76">
        <v>0.13600000000000001</v>
      </c>
      <c r="E20" s="76">
        <v>1.665</v>
      </c>
      <c r="F20" s="76">
        <v>2E-3</v>
      </c>
      <c r="G20" s="76">
        <v>1880</v>
      </c>
      <c r="H20" s="76">
        <v>2180</v>
      </c>
      <c r="I20" s="76">
        <v>43.125</v>
      </c>
      <c r="J20" s="76">
        <v>1091.2</v>
      </c>
      <c r="K20" s="76">
        <v>1084.4000000000001</v>
      </c>
      <c r="L20" s="76">
        <v>772.80000000000007</v>
      </c>
      <c r="M20" s="76">
        <v>773.4</v>
      </c>
      <c r="N20" s="76">
        <v>211.3125</v>
      </c>
      <c r="O20" s="76">
        <v>90.5</v>
      </c>
      <c r="P20" s="76">
        <v>247</v>
      </c>
      <c r="Q20" s="76">
        <v>112</v>
      </c>
      <c r="R20" s="76">
        <v>242</v>
      </c>
      <c r="S20" s="76">
        <v>202</v>
      </c>
      <c r="T20" s="76">
        <v>223.5</v>
      </c>
      <c r="U20" s="76">
        <v>835.2</v>
      </c>
      <c r="V20" s="76">
        <v>842</v>
      </c>
      <c r="W20" s="76">
        <v>0</v>
      </c>
      <c r="X20" s="76">
        <v>0</v>
      </c>
      <c r="Y20" s="76">
        <v>2277</v>
      </c>
      <c r="Z20" s="76">
        <v>2200</v>
      </c>
      <c r="AA20" s="76">
        <v>11609.4</v>
      </c>
      <c r="AB20" s="76">
        <v>0</v>
      </c>
      <c r="AC20" s="76">
        <v>0</v>
      </c>
      <c r="AD20" s="76">
        <v>16843.2</v>
      </c>
      <c r="AE20" s="98">
        <v>377.1</v>
      </c>
      <c r="AF20" s="96">
        <f t="shared" si="0"/>
        <v>0</v>
      </c>
      <c r="AG20" s="143"/>
      <c r="AH20" s="148"/>
      <c r="AI20" s="148"/>
      <c r="AJ20" s="148"/>
    </row>
    <row r="21" spans="1:36" ht="13.5" thickBot="1" x14ac:dyDescent="0.25">
      <c r="A21" s="75" t="s">
        <v>17</v>
      </c>
      <c r="B21" s="76">
        <v>2.64</v>
      </c>
      <c r="C21" s="76">
        <v>3.52</v>
      </c>
      <c r="D21" s="76">
        <v>2.6000000000000002E-2</v>
      </c>
      <c r="E21" s="76">
        <v>1.651</v>
      </c>
      <c r="F21" s="76">
        <v>1E-3</v>
      </c>
      <c r="G21" s="76">
        <v>1890</v>
      </c>
      <c r="H21" s="76">
        <v>2170</v>
      </c>
      <c r="I21" s="76">
        <v>58.75</v>
      </c>
      <c r="J21" s="76">
        <v>1094.4000000000001</v>
      </c>
      <c r="K21" s="76">
        <v>1096.8</v>
      </c>
      <c r="L21" s="76">
        <v>768</v>
      </c>
      <c r="M21" s="76">
        <v>768</v>
      </c>
      <c r="N21" s="76">
        <v>177.5625</v>
      </c>
      <c r="O21" s="76">
        <v>87.75</v>
      </c>
      <c r="P21" s="76">
        <v>235.75</v>
      </c>
      <c r="Q21" s="76">
        <v>115</v>
      </c>
      <c r="R21" s="76">
        <v>231</v>
      </c>
      <c r="S21" s="76">
        <v>236</v>
      </c>
      <c r="T21" s="76">
        <v>230.25</v>
      </c>
      <c r="U21" s="76">
        <v>830.4</v>
      </c>
      <c r="V21" s="76">
        <v>826.4</v>
      </c>
      <c r="W21" s="76">
        <v>0</v>
      </c>
      <c r="X21" s="76">
        <v>0</v>
      </c>
      <c r="Y21" s="76">
        <v>2310</v>
      </c>
      <c r="Z21" s="76">
        <v>2244</v>
      </c>
      <c r="AA21" s="76">
        <v>11536.800000000001</v>
      </c>
      <c r="AB21" s="76">
        <v>0</v>
      </c>
      <c r="AC21" s="76">
        <v>0</v>
      </c>
      <c r="AD21" s="76">
        <v>16856.400000000001</v>
      </c>
      <c r="AE21" s="98">
        <v>402.3</v>
      </c>
      <c r="AF21" s="96">
        <f t="shared" si="0"/>
        <v>0</v>
      </c>
      <c r="AG21" s="143"/>
      <c r="AH21" s="148"/>
      <c r="AI21" s="148"/>
      <c r="AJ21" s="148"/>
    </row>
    <row r="22" spans="1:36" ht="13.5" thickBot="1" x14ac:dyDescent="0.25">
      <c r="A22" s="75" t="s">
        <v>18</v>
      </c>
      <c r="B22" s="76">
        <v>2.64</v>
      </c>
      <c r="C22" s="76">
        <v>3.52</v>
      </c>
      <c r="D22" s="76">
        <v>1.8000000000000002E-2</v>
      </c>
      <c r="E22" s="76">
        <v>1.7150000000000001</v>
      </c>
      <c r="F22" s="76">
        <v>1E-3</v>
      </c>
      <c r="G22" s="76">
        <v>1800</v>
      </c>
      <c r="H22" s="76">
        <v>2300</v>
      </c>
      <c r="I22" s="76">
        <v>65.625</v>
      </c>
      <c r="J22" s="76">
        <v>1065.5999999999999</v>
      </c>
      <c r="K22" s="76">
        <v>1066.4000000000001</v>
      </c>
      <c r="L22" s="76">
        <v>747.6</v>
      </c>
      <c r="M22" s="76">
        <v>746.4</v>
      </c>
      <c r="N22" s="76">
        <v>150.1875</v>
      </c>
      <c r="O22" s="76">
        <v>81.5</v>
      </c>
      <c r="P22" s="76">
        <v>216.5</v>
      </c>
      <c r="Q22" s="76">
        <v>125</v>
      </c>
      <c r="R22" s="76">
        <v>235</v>
      </c>
      <c r="S22" s="76">
        <v>204.5</v>
      </c>
      <c r="T22" s="76">
        <v>267.25</v>
      </c>
      <c r="U22" s="76">
        <v>950.4</v>
      </c>
      <c r="V22" s="76">
        <v>932.4</v>
      </c>
      <c r="W22" s="76">
        <v>0</v>
      </c>
      <c r="X22" s="76">
        <v>0</v>
      </c>
      <c r="Y22" s="76">
        <v>2200</v>
      </c>
      <c r="Z22" s="76">
        <v>2365</v>
      </c>
      <c r="AA22" s="76">
        <v>11543.4</v>
      </c>
      <c r="AB22" s="76">
        <v>0</v>
      </c>
      <c r="AC22" s="76">
        <v>0</v>
      </c>
      <c r="AD22" s="76">
        <v>16902.599999999999</v>
      </c>
      <c r="AE22" s="98">
        <v>375.6</v>
      </c>
      <c r="AF22" s="96">
        <f t="shared" si="0"/>
        <v>0</v>
      </c>
      <c r="AG22" s="143"/>
      <c r="AH22" s="148"/>
      <c r="AI22" s="148"/>
      <c r="AJ22" s="148"/>
    </row>
    <row r="23" spans="1:36" ht="13.5" thickBot="1" x14ac:dyDescent="0.25">
      <c r="A23" s="75" t="s">
        <v>19</v>
      </c>
      <c r="B23" s="76">
        <v>2.56</v>
      </c>
      <c r="C23" s="76">
        <v>2.64</v>
      </c>
      <c r="D23" s="76">
        <v>0.02</v>
      </c>
      <c r="E23" s="76">
        <v>1.6680000000000001</v>
      </c>
      <c r="F23" s="76">
        <v>1E-3</v>
      </c>
      <c r="G23" s="76">
        <v>1650</v>
      </c>
      <c r="H23" s="76">
        <v>2310</v>
      </c>
      <c r="I23" s="76">
        <v>61.25</v>
      </c>
      <c r="J23" s="76">
        <v>984</v>
      </c>
      <c r="K23" s="76">
        <v>992.80000000000007</v>
      </c>
      <c r="L23" s="76">
        <v>780</v>
      </c>
      <c r="M23" s="76">
        <v>781.2</v>
      </c>
      <c r="N23" s="76">
        <v>142.125</v>
      </c>
      <c r="O23" s="76">
        <v>46</v>
      </c>
      <c r="P23" s="76">
        <v>187</v>
      </c>
      <c r="Q23" s="76">
        <v>89</v>
      </c>
      <c r="R23" s="76">
        <v>232</v>
      </c>
      <c r="S23" s="76">
        <v>186</v>
      </c>
      <c r="T23" s="76">
        <v>277</v>
      </c>
      <c r="U23" s="76">
        <v>985.6</v>
      </c>
      <c r="V23" s="76">
        <v>993.2</v>
      </c>
      <c r="W23" s="76">
        <v>0</v>
      </c>
      <c r="X23" s="76">
        <v>0</v>
      </c>
      <c r="Y23" s="76">
        <v>2068</v>
      </c>
      <c r="Z23" s="76">
        <v>2332</v>
      </c>
      <c r="AA23" s="76">
        <v>11563.2</v>
      </c>
      <c r="AB23" s="76">
        <v>0</v>
      </c>
      <c r="AC23" s="76">
        <v>0</v>
      </c>
      <c r="AD23" s="76">
        <v>16737.599999999999</v>
      </c>
      <c r="AE23" s="98">
        <v>396.6</v>
      </c>
      <c r="AF23" s="96">
        <f t="shared" si="0"/>
        <v>0</v>
      </c>
      <c r="AG23" s="143"/>
      <c r="AH23" s="148"/>
      <c r="AI23" s="148"/>
      <c r="AJ23" s="148"/>
    </row>
    <row r="24" spans="1:36" ht="13.5" thickBot="1" x14ac:dyDescent="0.25">
      <c r="A24" s="75" t="s">
        <v>20</v>
      </c>
      <c r="B24" s="76">
        <v>2.64</v>
      </c>
      <c r="C24" s="76">
        <v>2.96</v>
      </c>
      <c r="D24" s="76">
        <v>0.02</v>
      </c>
      <c r="E24" s="76">
        <v>1.758</v>
      </c>
      <c r="F24" s="76">
        <v>1E-3</v>
      </c>
      <c r="G24" s="76">
        <v>1650</v>
      </c>
      <c r="H24" s="76">
        <v>2300</v>
      </c>
      <c r="I24" s="76">
        <v>48.875</v>
      </c>
      <c r="J24" s="76">
        <v>964</v>
      </c>
      <c r="K24" s="76">
        <v>966</v>
      </c>
      <c r="L24" s="76">
        <v>766.80000000000007</v>
      </c>
      <c r="M24" s="76">
        <v>766.2</v>
      </c>
      <c r="N24" s="76">
        <v>146.0625</v>
      </c>
      <c r="O24" s="76">
        <v>44.75</v>
      </c>
      <c r="P24" s="76">
        <v>204.25</v>
      </c>
      <c r="Q24" s="76">
        <v>82</v>
      </c>
      <c r="R24" s="76">
        <v>247</v>
      </c>
      <c r="S24" s="76">
        <v>200.5</v>
      </c>
      <c r="T24" s="76">
        <v>314</v>
      </c>
      <c r="U24" s="76">
        <v>948</v>
      </c>
      <c r="V24" s="76">
        <v>944.80000000000007</v>
      </c>
      <c r="W24" s="76">
        <v>0</v>
      </c>
      <c r="X24" s="76">
        <v>0</v>
      </c>
      <c r="Y24" s="76">
        <v>2101</v>
      </c>
      <c r="Z24" s="76">
        <v>2299</v>
      </c>
      <c r="AA24" s="76">
        <v>11556.6</v>
      </c>
      <c r="AB24" s="76">
        <v>0</v>
      </c>
      <c r="AC24" s="76">
        <v>0</v>
      </c>
      <c r="AD24" s="76">
        <v>16717.8</v>
      </c>
      <c r="AE24" s="98">
        <v>427.2</v>
      </c>
      <c r="AF24" s="96">
        <f t="shared" si="0"/>
        <v>0</v>
      </c>
      <c r="AG24" s="143"/>
      <c r="AH24" s="148"/>
      <c r="AI24" s="148"/>
      <c r="AJ24" s="148"/>
    </row>
    <row r="25" spans="1:36" ht="13.5" thickBot="1" x14ac:dyDescent="0.25">
      <c r="A25" s="75" t="s">
        <v>21</v>
      </c>
      <c r="B25" s="76">
        <v>2.64</v>
      </c>
      <c r="C25" s="76">
        <v>3.68</v>
      </c>
      <c r="D25" s="76">
        <v>0.02</v>
      </c>
      <c r="E25" s="76">
        <v>1.71</v>
      </c>
      <c r="F25" s="76">
        <v>2E-3</v>
      </c>
      <c r="G25" s="76">
        <v>1650</v>
      </c>
      <c r="H25" s="76">
        <v>2420</v>
      </c>
      <c r="I25" s="76">
        <v>52.25</v>
      </c>
      <c r="J25" s="76">
        <v>889.6</v>
      </c>
      <c r="K25" s="76">
        <v>902</v>
      </c>
      <c r="L25" s="76">
        <v>829.2</v>
      </c>
      <c r="M25" s="76">
        <v>829.2</v>
      </c>
      <c r="N25" s="76">
        <v>175.125</v>
      </c>
      <c r="O25" s="76">
        <v>52.75</v>
      </c>
      <c r="P25" s="76">
        <v>237.25</v>
      </c>
      <c r="Q25" s="76">
        <v>92</v>
      </c>
      <c r="R25" s="76">
        <v>266</v>
      </c>
      <c r="S25" s="76">
        <v>211</v>
      </c>
      <c r="T25" s="76">
        <v>268.5</v>
      </c>
      <c r="U25" s="76">
        <v>1004</v>
      </c>
      <c r="V25" s="76">
        <v>993.6</v>
      </c>
      <c r="W25" s="76">
        <v>0</v>
      </c>
      <c r="X25" s="76">
        <v>0</v>
      </c>
      <c r="Y25" s="76">
        <v>2112</v>
      </c>
      <c r="Z25" s="76">
        <v>2486</v>
      </c>
      <c r="AA25" s="76">
        <v>11510.4</v>
      </c>
      <c r="AB25" s="76">
        <v>0</v>
      </c>
      <c r="AC25" s="76">
        <v>0</v>
      </c>
      <c r="AD25" s="76">
        <v>16929</v>
      </c>
      <c r="AE25" s="98">
        <v>437.7</v>
      </c>
      <c r="AF25" s="96">
        <f t="shared" si="0"/>
        <v>0</v>
      </c>
      <c r="AG25" s="143"/>
      <c r="AH25" s="148"/>
      <c r="AI25" s="148"/>
      <c r="AJ25" s="148"/>
    </row>
    <row r="26" spans="1:36" ht="13.5" thickBot="1" x14ac:dyDescent="0.25">
      <c r="A26" s="75" t="s">
        <v>22</v>
      </c>
      <c r="B26" s="76">
        <v>2.64</v>
      </c>
      <c r="C26" s="76">
        <v>3.6</v>
      </c>
      <c r="D26" s="76">
        <v>0.02</v>
      </c>
      <c r="E26" s="76">
        <v>1.611</v>
      </c>
      <c r="F26" s="76">
        <v>1E-3</v>
      </c>
      <c r="G26" s="76">
        <v>1660</v>
      </c>
      <c r="H26" s="76">
        <v>2580</v>
      </c>
      <c r="I26" s="76">
        <v>44.875</v>
      </c>
      <c r="J26" s="76">
        <v>864</v>
      </c>
      <c r="K26" s="76">
        <v>858.80000000000007</v>
      </c>
      <c r="L26" s="76">
        <v>885.6</v>
      </c>
      <c r="M26" s="76">
        <v>885.6</v>
      </c>
      <c r="N26" s="76">
        <v>207.5625</v>
      </c>
      <c r="O26" s="76">
        <v>45.25</v>
      </c>
      <c r="P26" s="76">
        <v>245</v>
      </c>
      <c r="Q26" s="76">
        <v>147</v>
      </c>
      <c r="R26" s="76">
        <v>274</v>
      </c>
      <c r="S26" s="76">
        <v>226.5</v>
      </c>
      <c r="T26" s="76">
        <v>314.5</v>
      </c>
      <c r="U26" s="76">
        <v>993.6</v>
      </c>
      <c r="V26" s="76">
        <v>998</v>
      </c>
      <c r="W26" s="76">
        <v>0</v>
      </c>
      <c r="X26" s="76">
        <v>0</v>
      </c>
      <c r="Y26" s="76">
        <v>2134</v>
      </c>
      <c r="Z26" s="76">
        <v>2585</v>
      </c>
      <c r="AA26" s="76">
        <v>11503.800000000001</v>
      </c>
      <c r="AB26" s="76">
        <v>0</v>
      </c>
      <c r="AC26" s="76">
        <v>0</v>
      </c>
      <c r="AD26" s="76">
        <v>17074.2</v>
      </c>
      <c r="AE26" s="98">
        <v>453.3</v>
      </c>
      <c r="AF26" s="96">
        <f t="shared" si="0"/>
        <v>0</v>
      </c>
      <c r="AG26" s="143"/>
      <c r="AH26" s="148"/>
      <c r="AI26" s="148"/>
      <c r="AJ26" s="148"/>
    </row>
    <row r="27" spans="1:36" ht="13.5" thickBot="1" x14ac:dyDescent="0.25">
      <c r="A27" s="75" t="s">
        <v>23</v>
      </c>
      <c r="B27" s="76">
        <v>2.56</v>
      </c>
      <c r="C27" s="76">
        <v>3.2</v>
      </c>
      <c r="D27" s="76">
        <v>0.02</v>
      </c>
      <c r="E27" s="76">
        <v>1.4530000000000001</v>
      </c>
      <c r="F27" s="76">
        <v>1E-3</v>
      </c>
      <c r="G27" s="76">
        <v>1710</v>
      </c>
      <c r="H27" s="76">
        <v>2530</v>
      </c>
      <c r="I27" s="76">
        <v>58.875</v>
      </c>
      <c r="J27" s="76">
        <v>884.80000000000007</v>
      </c>
      <c r="K27" s="76">
        <v>883.2</v>
      </c>
      <c r="L27" s="76">
        <v>889.2</v>
      </c>
      <c r="M27" s="76">
        <v>889.2</v>
      </c>
      <c r="N27" s="76">
        <v>216.9375</v>
      </c>
      <c r="O27" s="76">
        <v>39.25</v>
      </c>
      <c r="P27" s="76">
        <v>241.5</v>
      </c>
      <c r="Q27" s="76">
        <v>141</v>
      </c>
      <c r="R27" s="76">
        <v>277</v>
      </c>
      <c r="S27" s="76">
        <v>241.25</v>
      </c>
      <c r="T27" s="76">
        <v>304.25</v>
      </c>
      <c r="U27" s="76">
        <v>966.4</v>
      </c>
      <c r="V27" s="76">
        <v>963.2</v>
      </c>
      <c r="W27" s="76">
        <v>0</v>
      </c>
      <c r="X27" s="76">
        <v>0</v>
      </c>
      <c r="Y27" s="76">
        <v>2189</v>
      </c>
      <c r="Z27" s="76">
        <v>2541</v>
      </c>
      <c r="AA27" s="76">
        <v>11635.800000000001</v>
      </c>
      <c r="AB27" s="76">
        <v>0</v>
      </c>
      <c r="AC27" s="76">
        <v>0</v>
      </c>
      <c r="AD27" s="76">
        <v>17193</v>
      </c>
      <c r="AE27" s="98">
        <v>442.2</v>
      </c>
      <c r="AF27" s="96">
        <f t="shared" si="0"/>
        <v>0</v>
      </c>
      <c r="AG27" s="143"/>
      <c r="AH27" s="148"/>
      <c r="AI27" s="148"/>
      <c r="AJ27" s="148"/>
    </row>
    <row r="28" spans="1:36" ht="13.5" thickBot="1" x14ac:dyDescent="0.25">
      <c r="A28" s="75" t="s">
        <v>24</v>
      </c>
      <c r="B28" s="76">
        <v>2.4</v>
      </c>
      <c r="C28" s="76">
        <v>2.72</v>
      </c>
      <c r="D28" s="76">
        <v>0.02</v>
      </c>
      <c r="E28" s="76">
        <v>1.214</v>
      </c>
      <c r="F28" s="76">
        <v>1E-3</v>
      </c>
      <c r="G28" s="76">
        <v>1710</v>
      </c>
      <c r="H28" s="76">
        <v>2390</v>
      </c>
      <c r="I28" s="76">
        <v>62.375</v>
      </c>
      <c r="J28" s="76">
        <v>882.4</v>
      </c>
      <c r="K28" s="76">
        <v>884.4</v>
      </c>
      <c r="L28" s="76">
        <v>925.2</v>
      </c>
      <c r="M28" s="76">
        <v>925.2</v>
      </c>
      <c r="N28" s="76">
        <v>200.8125</v>
      </c>
      <c r="O28" s="76">
        <v>34.75</v>
      </c>
      <c r="P28" s="76">
        <v>208</v>
      </c>
      <c r="Q28" s="76">
        <v>143</v>
      </c>
      <c r="R28" s="76">
        <v>308</v>
      </c>
      <c r="S28" s="76">
        <v>218</v>
      </c>
      <c r="T28" s="76">
        <v>277</v>
      </c>
      <c r="U28" s="76">
        <v>848.80000000000007</v>
      </c>
      <c r="V28" s="76">
        <v>873.6</v>
      </c>
      <c r="W28" s="76">
        <v>0</v>
      </c>
      <c r="X28" s="76">
        <v>0</v>
      </c>
      <c r="Y28" s="76">
        <v>2145</v>
      </c>
      <c r="Z28" s="76">
        <v>2431</v>
      </c>
      <c r="AA28" s="76">
        <v>11886.6</v>
      </c>
      <c r="AB28" s="76">
        <v>0</v>
      </c>
      <c r="AC28" s="76">
        <v>0</v>
      </c>
      <c r="AD28" s="76">
        <v>17252.400000000001</v>
      </c>
      <c r="AE28" s="98">
        <v>413.7</v>
      </c>
      <c r="AF28" s="96">
        <f t="shared" si="0"/>
        <v>0</v>
      </c>
      <c r="AG28" s="143"/>
      <c r="AH28" s="148"/>
      <c r="AI28" s="148"/>
      <c r="AJ28" s="148"/>
    </row>
    <row r="29" spans="1:36" ht="13.5" thickBot="1" x14ac:dyDescent="0.25">
      <c r="A29" s="75" t="s">
        <v>25</v>
      </c>
      <c r="B29" s="76">
        <v>2.48</v>
      </c>
      <c r="C29" s="76">
        <v>2.88</v>
      </c>
      <c r="D29" s="76">
        <v>0.02</v>
      </c>
      <c r="E29" s="76">
        <v>1.304</v>
      </c>
      <c r="F29" s="76">
        <v>2E-3</v>
      </c>
      <c r="G29" s="76">
        <v>1520</v>
      </c>
      <c r="H29" s="76">
        <v>2260</v>
      </c>
      <c r="I29" s="76">
        <v>58.125</v>
      </c>
      <c r="J29" s="76">
        <v>803.2</v>
      </c>
      <c r="K29" s="76">
        <v>818</v>
      </c>
      <c r="L29" s="76">
        <v>898.80000000000007</v>
      </c>
      <c r="M29" s="76">
        <v>899.4</v>
      </c>
      <c r="N29" s="76">
        <v>159.5625</v>
      </c>
      <c r="O29" s="76">
        <v>33.75</v>
      </c>
      <c r="P29" s="76">
        <v>176.25</v>
      </c>
      <c r="Q29" s="76">
        <v>134</v>
      </c>
      <c r="R29" s="76">
        <v>294</v>
      </c>
      <c r="S29" s="76">
        <v>178</v>
      </c>
      <c r="T29" s="76">
        <v>244.25</v>
      </c>
      <c r="U29" s="76">
        <v>817.6</v>
      </c>
      <c r="V29" s="76">
        <v>815.6</v>
      </c>
      <c r="W29" s="76">
        <v>0</v>
      </c>
      <c r="X29" s="76">
        <v>0</v>
      </c>
      <c r="Y29" s="76">
        <v>1903</v>
      </c>
      <c r="Z29" s="76">
        <v>2266</v>
      </c>
      <c r="AA29" s="76">
        <v>11682</v>
      </c>
      <c r="AB29" s="76">
        <v>0</v>
      </c>
      <c r="AC29" s="76">
        <v>0</v>
      </c>
      <c r="AD29" s="76">
        <v>16599</v>
      </c>
      <c r="AE29" s="98">
        <v>357.6</v>
      </c>
      <c r="AF29" s="96">
        <f t="shared" si="0"/>
        <v>0</v>
      </c>
      <c r="AG29" s="143"/>
      <c r="AH29" s="148"/>
      <c r="AI29" s="148"/>
      <c r="AJ29" s="148"/>
    </row>
    <row r="30" spans="1:36" ht="13.5" thickBot="1" x14ac:dyDescent="0.25">
      <c r="A30" s="77" t="s">
        <v>26</v>
      </c>
      <c r="B30" s="78">
        <v>2.4</v>
      </c>
      <c r="C30" s="78">
        <v>2.88</v>
      </c>
      <c r="D30" s="78">
        <v>0.02</v>
      </c>
      <c r="E30" s="78">
        <v>1.1560000000000001</v>
      </c>
      <c r="F30" s="78">
        <v>1E-3</v>
      </c>
      <c r="G30" s="78">
        <v>1300</v>
      </c>
      <c r="H30" s="78">
        <v>1970</v>
      </c>
      <c r="I30" s="78">
        <v>48</v>
      </c>
      <c r="J30" s="78">
        <v>718.4</v>
      </c>
      <c r="K30" s="78">
        <v>724.80000000000007</v>
      </c>
      <c r="L30" s="78">
        <v>745.2</v>
      </c>
      <c r="M30" s="78">
        <v>744.6</v>
      </c>
      <c r="N30" s="78">
        <v>126.375</v>
      </c>
      <c r="O30" s="78">
        <v>32.25</v>
      </c>
      <c r="P30" s="78">
        <v>140.5</v>
      </c>
      <c r="Q30" s="78">
        <v>78</v>
      </c>
      <c r="R30" s="78">
        <v>220</v>
      </c>
      <c r="S30" s="78">
        <v>150.25</v>
      </c>
      <c r="T30" s="78">
        <v>252.25</v>
      </c>
      <c r="U30" s="78">
        <v>756</v>
      </c>
      <c r="V30" s="78">
        <v>771.2</v>
      </c>
      <c r="W30" s="78">
        <v>0</v>
      </c>
      <c r="X30" s="78">
        <v>0</v>
      </c>
      <c r="Y30" s="78">
        <v>1617</v>
      </c>
      <c r="Z30" s="78">
        <v>1991</v>
      </c>
      <c r="AA30" s="78">
        <v>11147.4</v>
      </c>
      <c r="AB30" s="78">
        <v>0</v>
      </c>
      <c r="AC30" s="78">
        <v>0</v>
      </c>
      <c r="AD30" s="78">
        <v>15391.2</v>
      </c>
      <c r="AE30" s="101">
        <v>292.2</v>
      </c>
      <c r="AF30" s="96">
        <f t="shared" si="0"/>
        <v>0</v>
      </c>
      <c r="AG30" s="143"/>
      <c r="AH30" s="148"/>
      <c r="AI30" s="148"/>
      <c r="AJ30" s="148"/>
    </row>
    <row r="31" spans="1:36" s="55" customFormat="1" hidden="1" x14ac:dyDescent="0.2">
      <c r="A31" s="46" t="s">
        <v>2</v>
      </c>
      <c r="B31" s="55">
        <f t="shared" ref="B31:AF31" si="1">SUM(B7:B30)</f>
        <v>59.76</v>
      </c>
      <c r="C31" s="55">
        <f t="shared" si="1"/>
        <v>69.12</v>
      </c>
      <c r="D31" s="55">
        <f t="shared" si="1"/>
        <v>1.0740000000000003</v>
      </c>
      <c r="E31" s="55">
        <f t="shared" si="1"/>
        <v>33.817</v>
      </c>
      <c r="F31" s="55">
        <f t="shared" si="1"/>
        <v>2.1000000000000005E-2</v>
      </c>
      <c r="G31" s="55">
        <f t="shared" si="1"/>
        <v>36760</v>
      </c>
      <c r="H31" s="55">
        <f t="shared" si="1"/>
        <v>48810</v>
      </c>
      <c r="I31" s="55">
        <f t="shared" si="1"/>
        <v>1215.75</v>
      </c>
      <c r="J31" s="55">
        <f t="shared" si="1"/>
        <v>20756.000000000004</v>
      </c>
      <c r="K31" s="55">
        <f t="shared" si="1"/>
        <v>20756.8</v>
      </c>
      <c r="L31" s="55">
        <f t="shared" si="1"/>
        <v>17379.600000000002</v>
      </c>
      <c r="M31" s="55">
        <f t="shared" si="1"/>
        <v>17380.200000000004</v>
      </c>
      <c r="N31" s="55">
        <f t="shared" si="1"/>
        <v>3974.4375</v>
      </c>
      <c r="O31" s="55">
        <f t="shared" si="1"/>
        <v>1306.5</v>
      </c>
      <c r="P31" s="55">
        <f t="shared" si="1"/>
        <v>4774.75</v>
      </c>
      <c r="Q31" s="55">
        <f t="shared" si="1"/>
        <v>2184</v>
      </c>
      <c r="R31" s="55">
        <f t="shared" si="1"/>
        <v>5407</v>
      </c>
      <c r="S31" s="55">
        <f t="shared" si="1"/>
        <v>4111.25</v>
      </c>
      <c r="T31" s="55">
        <f t="shared" si="1"/>
        <v>5608.25</v>
      </c>
      <c r="U31" s="55">
        <f t="shared" si="1"/>
        <v>19050.400000000001</v>
      </c>
      <c r="V31" s="55">
        <f t="shared" si="1"/>
        <v>19054.399999999998</v>
      </c>
      <c r="W31" s="55">
        <f t="shared" si="1"/>
        <v>0</v>
      </c>
      <c r="X31" s="55">
        <f t="shared" si="1"/>
        <v>0</v>
      </c>
      <c r="Y31" s="55">
        <f t="shared" si="1"/>
        <v>45925</v>
      </c>
      <c r="Z31" s="55">
        <f t="shared" si="1"/>
        <v>50127</v>
      </c>
      <c r="AA31" s="55">
        <f t="shared" si="1"/>
        <v>266607</v>
      </c>
      <c r="AB31" s="55">
        <f t="shared" si="1"/>
        <v>0</v>
      </c>
      <c r="AC31" s="55">
        <f t="shared" si="1"/>
        <v>13.200000000000001</v>
      </c>
      <c r="AD31" s="55">
        <f t="shared" si="1"/>
        <v>378972.00000000006</v>
      </c>
      <c r="AE31" s="55">
        <f t="shared" si="1"/>
        <v>8580.6000000000022</v>
      </c>
      <c r="AF31" s="55">
        <f t="shared" si="1"/>
        <v>0</v>
      </c>
      <c r="AG31" s="103">
        <f t="shared" ref="AG8:AG31" si="2">(O31+I31+N31+S31+R31+U31+T31+P31+L31+Q31+J31+AE31+AF31)/1000</f>
        <v>94.348537500000006</v>
      </c>
      <c r="AH31" s="149"/>
      <c r="AI31" s="149"/>
      <c r="AJ31" s="149"/>
    </row>
    <row r="36" spans="1:54" ht="25.5" x14ac:dyDescent="0.35">
      <c r="A36" s="82"/>
      <c r="B36" s="86" t="s">
        <v>33</v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150"/>
      <c r="AI36" s="150"/>
      <c r="AJ36" s="150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</row>
    <row r="37" spans="1:54" ht="15.75" x14ac:dyDescent="0.25">
      <c r="A37" s="82"/>
      <c r="B37" s="87" t="s">
        <v>70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150"/>
      <c r="AI37" s="150"/>
      <c r="AJ37" s="150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</row>
    <row r="38" spans="1:54" ht="15.75" x14ac:dyDescent="0.25">
      <c r="A38" s="84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0" t="s">
        <v>71</v>
      </c>
      <c r="AG38" s="88"/>
      <c r="AH38" s="145"/>
      <c r="AI38" s="145"/>
      <c r="AJ38" s="145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</row>
    <row r="39" spans="1:54" ht="16.5" thickBot="1" x14ac:dyDescent="0.3">
      <c r="A39" s="83" t="s">
        <v>38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1" t="s">
        <v>37</v>
      </c>
      <c r="AG39" s="87"/>
      <c r="AH39" s="146"/>
      <c r="AI39" s="146"/>
      <c r="AJ39" s="146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3" t="s">
        <v>69</v>
      </c>
      <c r="AG40" s="90"/>
      <c r="AH40" s="151"/>
      <c r="AI40" s="151"/>
      <c r="AJ40" s="151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/>
      <c r="E41" s="95"/>
      <c r="F41" s="95"/>
      <c r="G41" s="95">
        <v>850</v>
      </c>
      <c r="H41" s="95">
        <v>1250</v>
      </c>
      <c r="I41" s="95">
        <v>54.625</v>
      </c>
      <c r="J41" s="95">
        <v>437.6</v>
      </c>
      <c r="K41" s="95">
        <v>437.2</v>
      </c>
      <c r="L41" s="95">
        <v>446.40000000000003</v>
      </c>
      <c r="M41" s="95">
        <v>446.40000000000003</v>
      </c>
      <c r="N41" s="95">
        <v>108.9375</v>
      </c>
      <c r="O41" s="95">
        <v>20.25</v>
      </c>
      <c r="P41" s="95">
        <v>130.75</v>
      </c>
      <c r="Q41" s="95">
        <v>23</v>
      </c>
      <c r="R41" s="95">
        <v>164</v>
      </c>
      <c r="S41" s="95">
        <v>105.75</v>
      </c>
      <c r="T41" s="95">
        <v>213</v>
      </c>
      <c r="U41" s="95">
        <v>501.6</v>
      </c>
      <c r="V41" s="95">
        <v>500.8</v>
      </c>
      <c r="W41" s="95">
        <v>0</v>
      </c>
      <c r="X41" s="95">
        <v>0</v>
      </c>
      <c r="Y41" s="95">
        <v>1111</v>
      </c>
      <c r="Z41" s="95">
        <v>1364</v>
      </c>
      <c r="AA41" s="95">
        <v>0</v>
      </c>
      <c r="AB41" s="95">
        <v>2270.4</v>
      </c>
      <c r="AC41" s="95">
        <v>0</v>
      </c>
      <c r="AD41" s="95">
        <v>554.4</v>
      </c>
      <c r="AE41" s="95">
        <v>0</v>
      </c>
      <c r="AF41" s="96">
        <v>0</v>
      </c>
      <c r="AG41" s="79"/>
      <c r="AH41" s="150"/>
      <c r="AI41" s="150"/>
      <c r="AJ41" s="150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</row>
    <row r="42" spans="1:54" x14ac:dyDescent="0.2">
      <c r="A42" s="97" t="s">
        <v>4</v>
      </c>
      <c r="B42" s="98"/>
      <c r="C42" s="98"/>
      <c r="D42" s="98"/>
      <c r="E42" s="98"/>
      <c r="F42" s="98"/>
      <c r="G42" s="98">
        <v>830</v>
      </c>
      <c r="H42" s="98">
        <v>1250</v>
      </c>
      <c r="I42" s="98">
        <v>56.125</v>
      </c>
      <c r="J42" s="98">
        <v>436.8</v>
      </c>
      <c r="K42" s="98">
        <v>440.8</v>
      </c>
      <c r="L42" s="98">
        <v>429.6</v>
      </c>
      <c r="M42" s="98">
        <v>429.6</v>
      </c>
      <c r="N42" s="98">
        <v>108.75</v>
      </c>
      <c r="O42" s="98">
        <v>20</v>
      </c>
      <c r="P42" s="98">
        <v>134.75</v>
      </c>
      <c r="Q42" s="98">
        <v>23</v>
      </c>
      <c r="R42" s="98">
        <v>135</v>
      </c>
      <c r="S42" s="98">
        <v>113.75</v>
      </c>
      <c r="T42" s="98">
        <v>212</v>
      </c>
      <c r="U42" s="98">
        <v>501.6</v>
      </c>
      <c r="V42" s="98">
        <v>504.8</v>
      </c>
      <c r="W42" s="98">
        <v>0</v>
      </c>
      <c r="X42" s="98">
        <v>0</v>
      </c>
      <c r="Y42" s="98">
        <v>1089</v>
      </c>
      <c r="Z42" s="98">
        <v>1364</v>
      </c>
      <c r="AA42" s="98">
        <v>0</v>
      </c>
      <c r="AB42" s="98">
        <v>2732.4</v>
      </c>
      <c r="AC42" s="98">
        <v>52.800000000000004</v>
      </c>
      <c r="AD42" s="98">
        <v>118.8</v>
      </c>
      <c r="AE42" s="98">
        <v>0</v>
      </c>
      <c r="AF42" s="99">
        <v>0</v>
      </c>
      <c r="AG42" s="79"/>
      <c r="AH42" s="150"/>
      <c r="AI42" s="150"/>
      <c r="AJ42" s="150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</row>
    <row r="43" spans="1:54" x14ac:dyDescent="0.2">
      <c r="A43" s="97" t="s">
        <v>5</v>
      </c>
      <c r="B43" s="98"/>
      <c r="C43" s="98"/>
      <c r="D43" s="98"/>
      <c r="E43" s="98"/>
      <c r="F43" s="98"/>
      <c r="G43" s="98">
        <v>810</v>
      </c>
      <c r="H43" s="98">
        <v>1250</v>
      </c>
      <c r="I43" s="98">
        <v>59.875</v>
      </c>
      <c r="J43" s="98">
        <v>407.2</v>
      </c>
      <c r="K43" s="98">
        <v>408.8</v>
      </c>
      <c r="L43" s="98">
        <v>429.6</v>
      </c>
      <c r="M43" s="98">
        <v>429.6</v>
      </c>
      <c r="N43" s="98">
        <v>109.125</v>
      </c>
      <c r="O43" s="98">
        <v>21.25</v>
      </c>
      <c r="P43" s="98">
        <v>142</v>
      </c>
      <c r="Q43" s="98">
        <v>28</v>
      </c>
      <c r="R43" s="98">
        <v>137</v>
      </c>
      <c r="S43" s="98">
        <v>112.5</v>
      </c>
      <c r="T43" s="98">
        <v>211.5</v>
      </c>
      <c r="U43" s="98">
        <v>488.8</v>
      </c>
      <c r="V43" s="98">
        <v>488.40000000000003</v>
      </c>
      <c r="W43" s="98">
        <v>0</v>
      </c>
      <c r="X43" s="98">
        <v>0</v>
      </c>
      <c r="Y43" s="98">
        <v>1078</v>
      </c>
      <c r="Z43" s="98">
        <v>1375</v>
      </c>
      <c r="AA43" s="98">
        <v>0</v>
      </c>
      <c r="AB43" s="98">
        <v>2838</v>
      </c>
      <c r="AC43" s="98">
        <v>92.4</v>
      </c>
      <c r="AD43" s="98">
        <v>0</v>
      </c>
      <c r="AE43" s="98">
        <v>0</v>
      </c>
      <c r="AF43" s="99">
        <v>0</v>
      </c>
      <c r="AG43" s="79"/>
      <c r="AH43" s="150"/>
      <c r="AI43" s="150"/>
      <c r="AJ43" s="150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</row>
    <row r="44" spans="1:54" x14ac:dyDescent="0.2">
      <c r="A44" s="97" t="s">
        <v>6</v>
      </c>
      <c r="B44" s="98"/>
      <c r="C44" s="98"/>
      <c r="D44" s="98"/>
      <c r="E44" s="98"/>
      <c r="F44" s="98"/>
      <c r="G44" s="98">
        <v>780</v>
      </c>
      <c r="H44" s="98">
        <v>1210</v>
      </c>
      <c r="I44" s="98">
        <v>59.25</v>
      </c>
      <c r="J44" s="98">
        <v>389.6</v>
      </c>
      <c r="K44" s="98">
        <v>391.6</v>
      </c>
      <c r="L44" s="98">
        <v>421.2</v>
      </c>
      <c r="M44" s="98">
        <v>421.2</v>
      </c>
      <c r="N44" s="98">
        <v>112.125</v>
      </c>
      <c r="O44" s="98">
        <v>20</v>
      </c>
      <c r="P44" s="98">
        <v>140.5</v>
      </c>
      <c r="Q44" s="98">
        <v>23</v>
      </c>
      <c r="R44" s="98">
        <v>120</v>
      </c>
      <c r="S44" s="98">
        <v>111.75</v>
      </c>
      <c r="T44" s="98">
        <v>221</v>
      </c>
      <c r="U44" s="98">
        <v>457.6</v>
      </c>
      <c r="V44" s="98">
        <v>462.40000000000003</v>
      </c>
      <c r="W44" s="98">
        <v>0</v>
      </c>
      <c r="X44" s="98">
        <v>0</v>
      </c>
      <c r="Y44" s="98">
        <v>1034</v>
      </c>
      <c r="Z44" s="98">
        <v>1331</v>
      </c>
      <c r="AA44" s="98">
        <v>0</v>
      </c>
      <c r="AB44" s="98">
        <v>2943.6</v>
      </c>
      <c r="AC44" s="98">
        <v>290.40000000000003</v>
      </c>
      <c r="AD44" s="98">
        <v>0</v>
      </c>
      <c r="AE44" s="98">
        <v>0</v>
      </c>
      <c r="AF44" s="99">
        <v>0</v>
      </c>
      <c r="AG44" s="79"/>
      <c r="AH44" s="150"/>
      <c r="AI44" s="150"/>
      <c r="AJ44" s="150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</row>
    <row r="45" spans="1:54" x14ac:dyDescent="0.2">
      <c r="A45" s="97" t="s">
        <v>7</v>
      </c>
      <c r="B45" s="98"/>
      <c r="C45" s="98"/>
      <c r="D45" s="98"/>
      <c r="E45" s="98"/>
      <c r="F45" s="98"/>
      <c r="G45" s="98">
        <v>780</v>
      </c>
      <c r="H45" s="98">
        <v>1160</v>
      </c>
      <c r="I45" s="98">
        <v>55.625</v>
      </c>
      <c r="J45" s="98">
        <v>374.40000000000003</v>
      </c>
      <c r="K45" s="98">
        <v>375.2</v>
      </c>
      <c r="L45" s="98">
        <v>409.2</v>
      </c>
      <c r="M45" s="98">
        <v>409.2</v>
      </c>
      <c r="N45" s="98">
        <v>143.0625</v>
      </c>
      <c r="O45" s="98">
        <v>19.5</v>
      </c>
      <c r="P45" s="98">
        <v>127.75</v>
      </c>
      <c r="Q45" s="98">
        <v>20</v>
      </c>
      <c r="R45" s="98">
        <v>116</v>
      </c>
      <c r="S45" s="98">
        <v>107.5</v>
      </c>
      <c r="T45" s="98">
        <v>212.25</v>
      </c>
      <c r="U45" s="98">
        <v>435.2</v>
      </c>
      <c r="V45" s="98">
        <v>437.2</v>
      </c>
      <c r="W45" s="98">
        <v>0</v>
      </c>
      <c r="X45" s="98">
        <v>0</v>
      </c>
      <c r="Y45" s="98">
        <v>1045</v>
      </c>
      <c r="Z45" s="98">
        <v>1287</v>
      </c>
      <c r="AA45" s="98">
        <v>0</v>
      </c>
      <c r="AB45" s="98">
        <v>2772</v>
      </c>
      <c r="AC45" s="98">
        <v>158.4</v>
      </c>
      <c r="AD45" s="98">
        <v>13.200000000000001</v>
      </c>
      <c r="AE45" s="98">
        <v>0</v>
      </c>
      <c r="AF45" s="99">
        <v>0</v>
      </c>
      <c r="AG45" s="79"/>
      <c r="AH45" s="150"/>
      <c r="AI45" s="150"/>
      <c r="AJ45" s="150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</row>
    <row r="46" spans="1:54" x14ac:dyDescent="0.2">
      <c r="A46" s="97" t="s">
        <v>8</v>
      </c>
      <c r="B46" s="98"/>
      <c r="C46" s="98"/>
      <c r="D46" s="98"/>
      <c r="E46" s="98"/>
      <c r="F46" s="98"/>
      <c r="G46" s="98">
        <v>800</v>
      </c>
      <c r="H46" s="98">
        <v>1180</v>
      </c>
      <c r="I46" s="98">
        <v>58.5</v>
      </c>
      <c r="J46" s="98">
        <v>377.6</v>
      </c>
      <c r="K46" s="98">
        <v>377.2</v>
      </c>
      <c r="L46" s="98">
        <v>416.40000000000003</v>
      </c>
      <c r="M46" s="98">
        <v>416.40000000000003</v>
      </c>
      <c r="N46" s="98">
        <v>159.75</v>
      </c>
      <c r="O46" s="98">
        <v>20.75</v>
      </c>
      <c r="P46" s="98">
        <v>145.75</v>
      </c>
      <c r="Q46" s="98">
        <v>26</v>
      </c>
      <c r="R46" s="98">
        <v>115</v>
      </c>
      <c r="S46" s="98">
        <v>107.75</v>
      </c>
      <c r="T46" s="98">
        <v>217.5</v>
      </c>
      <c r="U46" s="98">
        <v>416</v>
      </c>
      <c r="V46" s="98">
        <v>419.6</v>
      </c>
      <c r="W46" s="98">
        <v>0</v>
      </c>
      <c r="X46" s="98">
        <v>0</v>
      </c>
      <c r="Y46" s="98">
        <v>1089</v>
      </c>
      <c r="Z46" s="98">
        <v>1320</v>
      </c>
      <c r="AA46" s="98">
        <v>0</v>
      </c>
      <c r="AB46" s="98">
        <v>2653.2000000000003</v>
      </c>
      <c r="AC46" s="98">
        <v>13.200000000000001</v>
      </c>
      <c r="AD46" s="98">
        <v>66</v>
      </c>
      <c r="AE46" s="98">
        <v>0</v>
      </c>
      <c r="AF46" s="99">
        <v>0</v>
      </c>
      <c r="AG46" s="79"/>
      <c r="AH46" s="150"/>
      <c r="AI46" s="150"/>
      <c r="AJ46" s="150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</row>
    <row r="47" spans="1:54" x14ac:dyDescent="0.2">
      <c r="A47" s="97" t="s">
        <v>9</v>
      </c>
      <c r="B47" s="98"/>
      <c r="C47" s="98"/>
      <c r="D47" s="98"/>
      <c r="E47" s="98"/>
      <c r="F47" s="98"/>
      <c r="G47" s="98">
        <v>740</v>
      </c>
      <c r="H47" s="98">
        <v>1190</v>
      </c>
      <c r="I47" s="98">
        <v>54</v>
      </c>
      <c r="J47" s="98">
        <v>368.8</v>
      </c>
      <c r="K47" s="98">
        <v>370.40000000000003</v>
      </c>
      <c r="L47" s="98">
        <v>420</v>
      </c>
      <c r="M47" s="98">
        <v>420</v>
      </c>
      <c r="N47" s="98">
        <v>141.375</v>
      </c>
      <c r="O47" s="98">
        <v>21</v>
      </c>
      <c r="P47" s="98">
        <v>159.25</v>
      </c>
      <c r="Q47" s="98">
        <v>39</v>
      </c>
      <c r="R47" s="98">
        <v>113</v>
      </c>
      <c r="S47" s="98">
        <v>97.5</v>
      </c>
      <c r="T47" s="98">
        <v>216.25</v>
      </c>
      <c r="U47" s="98">
        <v>423.2</v>
      </c>
      <c r="V47" s="98">
        <v>417.2</v>
      </c>
      <c r="W47" s="98">
        <v>0</v>
      </c>
      <c r="X47" s="98">
        <v>0</v>
      </c>
      <c r="Y47" s="98">
        <v>1056</v>
      </c>
      <c r="Z47" s="98">
        <v>1342</v>
      </c>
      <c r="AA47" s="98">
        <v>0</v>
      </c>
      <c r="AB47" s="98">
        <v>2481.6</v>
      </c>
      <c r="AC47" s="98">
        <v>0</v>
      </c>
      <c r="AD47" s="98">
        <v>277.2</v>
      </c>
      <c r="AE47" s="98">
        <v>0</v>
      </c>
      <c r="AF47" s="99">
        <v>0</v>
      </c>
      <c r="AG47" s="79"/>
      <c r="AH47" s="150"/>
      <c r="AI47" s="150"/>
      <c r="AJ47" s="150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</row>
    <row r="48" spans="1:54" x14ac:dyDescent="0.2">
      <c r="A48" s="97" t="s">
        <v>10</v>
      </c>
      <c r="B48" s="98"/>
      <c r="C48" s="98"/>
      <c r="D48" s="98"/>
      <c r="E48" s="98"/>
      <c r="F48" s="98"/>
      <c r="G48" s="98">
        <v>670</v>
      </c>
      <c r="H48" s="98">
        <v>1170</v>
      </c>
      <c r="I48" s="98">
        <v>50</v>
      </c>
      <c r="J48" s="98">
        <v>355.2</v>
      </c>
      <c r="K48" s="98">
        <v>354</v>
      </c>
      <c r="L48" s="98">
        <v>396</v>
      </c>
      <c r="M48" s="98">
        <v>396.6</v>
      </c>
      <c r="N48" s="98">
        <v>110.25</v>
      </c>
      <c r="O48" s="98">
        <v>20</v>
      </c>
      <c r="P48" s="98">
        <v>144.5</v>
      </c>
      <c r="Q48" s="98">
        <v>56</v>
      </c>
      <c r="R48" s="98">
        <v>106</v>
      </c>
      <c r="S48" s="98">
        <v>103</v>
      </c>
      <c r="T48" s="98">
        <v>219.5</v>
      </c>
      <c r="U48" s="98">
        <v>431.2</v>
      </c>
      <c r="V48" s="98">
        <v>430</v>
      </c>
      <c r="W48" s="98">
        <v>0</v>
      </c>
      <c r="X48" s="98">
        <v>0</v>
      </c>
      <c r="Y48" s="98">
        <v>979</v>
      </c>
      <c r="Z48" s="98">
        <v>1309</v>
      </c>
      <c r="AA48" s="98">
        <v>0</v>
      </c>
      <c r="AB48" s="98">
        <v>2032.8</v>
      </c>
      <c r="AC48" s="98">
        <v>0</v>
      </c>
      <c r="AD48" s="98">
        <v>660</v>
      </c>
      <c r="AE48" s="98">
        <v>0</v>
      </c>
      <c r="AF48" s="99">
        <v>0</v>
      </c>
      <c r="AG48" s="79"/>
      <c r="AH48" s="150"/>
      <c r="AI48" s="150"/>
      <c r="AJ48" s="150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</row>
    <row r="49" spans="1:54" x14ac:dyDescent="0.2">
      <c r="A49" s="97" t="s">
        <v>11</v>
      </c>
      <c r="B49" s="98"/>
      <c r="C49" s="98"/>
      <c r="D49" s="98"/>
      <c r="E49" s="98"/>
      <c r="F49" s="98"/>
      <c r="G49" s="98">
        <v>750</v>
      </c>
      <c r="H49" s="98">
        <v>1250</v>
      </c>
      <c r="I49" s="98">
        <v>50</v>
      </c>
      <c r="J49" s="98">
        <v>432</v>
      </c>
      <c r="K49" s="98">
        <v>420.40000000000003</v>
      </c>
      <c r="L49" s="98">
        <v>411.6</v>
      </c>
      <c r="M49" s="98">
        <v>411</v>
      </c>
      <c r="N49" s="98">
        <v>105.9375</v>
      </c>
      <c r="O49" s="98">
        <v>31.5</v>
      </c>
      <c r="P49" s="98">
        <v>129</v>
      </c>
      <c r="Q49" s="98">
        <v>61</v>
      </c>
      <c r="R49" s="98">
        <v>103</v>
      </c>
      <c r="S49" s="98">
        <v>115.75</v>
      </c>
      <c r="T49" s="98">
        <v>294.25</v>
      </c>
      <c r="U49" s="98">
        <v>465.6</v>
      </c>
      <c r="V49" s="98">
        <v>462</v>
      </c>
      <c r="W49" s="98">
        <v>0</v>
      </c>
      <c r="X49" s="98">
        <v>0</v>
      </c>
      <c r="Y49" s="98">
        <v>1089</v>
      </c>
      <c r="Z49" s="98">
        <v>1397</v>
      </c>
      <c r="AA49" s="98">
        <v>0</v>
      </c>
      <c r="AB49" s="98">
        <v>1478.4</v>
      </c>
      <c r="AC49" s="98">
        <v>0</v>
      </c>
      <c r="AD49" s="98">
        <v>1478.4</v>
      </c>
      <c r="AE49" s="98">
        <v>0</v>
      </c>
      <c r="AF49" s="99">
        <v>0</v>
      </c>
      <c r="AG49" s="79"/>
      <c r="AH49" s="150"/>
      <c r="AI49" s="150"/>
      <c r="AJ49" s="150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</row>
    <row r="50" spans="1:54" x14ac:dyDescent="0.2">
      <c r="A50" s="97" t="s">
        <v>12</v>
      </c>
      <c r="B50" s="98"/>
      <c r="C50" s="98"/>
      <c r="D50" s="98"/>
      <c r="E50" s="98"/>
      <c r="F50" s="98"/>
      <c r="G50" s="98">
        <v>810</v>
      </c>
      <c r="H50" s="98">
        <v>1350</v>
      </c>
      <c r="I50" s="98">
        <v>69.625</v>
      </c>
      <c r="J50" s="98">
        <v>451.2</v>
      </c>
      <c r="K50" s="98">
        <v>460.40000000000003</v>
      </c>
      <c r="L50" s="98">
        <v>415.2</v>
      </c>
      <c r="M50" s="98">
        <v>415.2</v>
      </c>
      <c r="N50" s="98">
        <v>90.375</v>
      </c>
      <c r="O50" s="98">
        <v>63</v>
      </c>
      <c r="P50" s="98">
        <v>127</v>
      </c>
      <c r="Q50" s="98">
        <v>37</v>
      </c>
      <c r="R50" s="98">
        <v>111</v>
      </c>
      <c r="S50" s="98">
        <v>122.75</v>
      </c>
      <c r="T50" s="98">
        <v>345.5</v>
      </c>
      <c r="U50" s="98">
        <v>544</v>
      </c>
      <c r="V50" s="98">
        <v>534.79999999999995</v>
      </c>
      <c r="W50" s="98">
        <v>0</v>
      </c>
      <c r="X50" s="98">
        <v>0</v>
      </c>
      <c r="Y50" s="98">
        <v>1122</v>
      </c>
      <c r="Z50" s="98">
        <v>1452</v>
      </c>
      <c r="AA50" s="98">
        <v>0</v>
      </c>
      <c r="AB50" s="98">
        <v>1174.8</v>
      </c>
      <c r="AC50" s="98">
        <v>0</v>
      </c>
      <c r="AD50" s="98">
        <v>1940.4</v>
      </c>
      <c r="AE50" s="98">
        <v>0</v>
      </c>
      <c r="AF50" s="99">
        <v>0</v>
      </c>
      <c r="AG50" s="79"/>
      <c r="AH50" s="150"/>
      <c r="AI50" s="150"/>
      <c r="AJ50" s="150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</row>
    <row r="51" spans="1:54" x14ac:dyDescent="0.2">
      <c r="A51" s="97" t="s">
        <v>13</v>
      </c>
      <c r="B51" s="98"/>
      <c r="C51" s="98"/>
      <c r="D51" s="98"/>
      <c r="E51" s="98"/>
      <c r="F51" s="98"/>
      <c r="G51" s="98">
        <v>950</v>
      </c>
      <c r="H51" s="98">
        <v>1440</v>
      </c>
      <c r="I51" s="98">
        <v>53.75</v>
      </c>
      <c r="J51" s="98">
        <v>479.2</v>
      </c>
      <c r="K51" s="98">
        <v>464.8</v>
      </c>
      <c r="L51" s="98">
        <v>436.8</v>
      </c>
      <c r="M51" s="98">
        <v>436.8</v>
      </c>
      <c r="N51" s="98">
        <v>112.5</v>
      </c>
      <c r="O51" s="98">
        <v>80.25</v>
      </c>
      <c r="P51" s="98">
        <v>132.25</v>
      </c>
      <c r="Q51" s="98">
        <v>47</v>
      </c>
      <c r="R51" s="98">
        <v>148</v>
      </c>
      <c r="S51" s="98">
        <v>170.5</v>
      </c>
      <c r="T51" s="98">
        <v>352.75</v>
      </c>
      <c r="U51" s="98">
        <v>588</v>
      </c>
      <c r="V51" s="98">
        <v>589.20000000000005</v>
      </c>
      <c r="W51" s="98">
        <v>0</v>
      </c>
      <c r="X51" s="98">
        <v>0</v>
      </c>
      <c r="Y51" s="98">
        <v>1276</v>
      </c>
      <c r="Z51" s="98">
        <v>1584</v>
      </c>
      <c r="AA51" s="98">
        <v>0</v>
      </c>
      <c r="AB51" s="98">
        <v>871.2</v>
      </c>
      <c r="AC51" s="98">
        <v>0</v>
      </c>
      <c r="AD51" s="98">
        <v>2534.4</v>
      </c>
      <c r="AE51" s="98">
        <v>0</v>
      </c>
      <c r="AF51" s="99">
        <v>0</v>
      </c>
    </row>
    <row r="52" spans="1:54" x14ac:dyDescent="0.2">
      <c r="A52" s="97" t="s">
        <v>14</v>
      </c>
      <c r="B52" s="98"/>
      <c r="C52" s="98"/>
      <c r="D52" s="98"/>
      <c r="E52" s="98"/>
      <c r="F52" s="98"/>
      <c r="G52" s="98">
        <v>950</v>
      </c>
      <c r="H52" s="98">
        <v>1480</v>
      </c>
      <c r="I52" s="98">
        <v>65</v>
      </c>
      <c r="J52" s="98">
        <v>500.8</v>
      </c>
      <c r="K52" s="98">
        <v>505.2</v>
      </c>
      <c r="L52" s="98">
        <v>472.8</v>
      </c>
      <c r="M52" s="98">
        <v>473.40000000000003</v>
      </c>
      <c r="N52" s="98">
        <v>132.5625</v>
      </c>
      <c r="O52" s="98">
        <v>32.5</v>
      </c>
      <c r="P52" s="98">
        <v>132.25</v>
      </c>
      <c r="Q52" s="98">
        <v>41</v>
      </c>
      <c r="R52" s="98">
        <v>134</v>
      </c>
      <c r="S52" s="98">
        <v>181</v>
      </c>
      <c r="T52" s="98">
        <v>349</v>
      </c>
      <c r="U52" s="98">
        <v>588</v>
      </c>
      <c r="V52" s="98">
        <v>586.80000000000007</v>
      </c>
      <c r="W52" s="98">
        <v>0</v>
      </c>
      <c r="X52" s="98">
        <v>0</v>
      </c>
      <c r="Y52" s="98">
        <v>1287</v>
      </c>
      <c r="Z52" s="98">
        <v>1595</v>
      </c>
      <c r="AA52" s="98">
        <v>0</v>
      </c>
      <c r="AB52" s="98">
        <v>673.2</v>
      </c>
      <c r="AC52" s="98">
        <v>0</v>
      </c>
      <c r="AD52" s="98">
        <v>2745.6</v>
      </c>
      <c r="AE52" s="98">
        <v>0</v>
      </c>
      <c r="AF52" s="99">
        <v>0</v>
      </c>
    </row>
    <row r="53" spans="1:54" x14ac:dyDescent="0.2">
      <c r="A53" s="97" t="s">
        <v>15</v>
      </c>
      <c r="B53" s="98"/>
      <c r="C53" s="98"/>
      <c r="D53" s="98"/>
      <c r="E53" s="98"/>
      <c r="F53" s="98"/>
      <c r="G53" s="98">
        <v>900</v>
      </c>
      <c r="H53" s="98">
        <v>1360</v>
      </c>
      <c r="I53" s="98">
        <v>45.875</v>
      </c>
      <c r="J53" s="98">
        <v>430.40000000000003</v>
      </c>
      <c r="K53" s="98">
        <v>437.2</v>
      </c>
      <c r="L53" s="98">
        <v>475.2</v>
      </c>
      <c r="M53" s="98">
        <v>474</v>
      </c>
      <c r="N53" s="98">
        <v>242.4375</v>
      </c>
      <c r="O53" s="98">
        <v>23.5</v>
      </c>
      <c r="P53" s="98">
        <v>149.5</v>
      </c>
      <c r="Q53" s="98">
        <v>25</v>
      </c>
      <c r="R53" s="98">
        <v>138</v>
      </c>
      <c r="S53" s="98">
        <v>114.75</v>
      </c>
      <c r="T53" s="98">
        <v>270.25</v>
      </c>
      <c r="U53" s="98">
        <v>531.20000000000005</v>
      </c>
      <c r="V53" s="98">
        <v>536</v>
      </c>
      <c r="W53" s="98">
        <v>0</v>
      </c>
      <c r="X53" s="98">
        <v>0</v>
      </c>
      <c r="Y53" s="98">
        <v>1243</v>
      </c>
      <c r="Z53" s="98">
        <v>1441</v>
      </c>
      <c r="AA53" s="98">
        <v>0</v>
      </c>
      <c r="AB53" s="98">
        <v>1029.5999999999999</v>
      </c>
      <c r="AC53" s="98">
        <v>0</v>
      </c>
      <c r="AD53" s="98">
        <v>2125.1999999999998</v>
      </c>
      <c r="AE53" s="98">
        <v>0</v>
      </c>
      <c r="AF53" s="99">
        <v>0</v>
      </c>
    </row>
    <row r="54" spans="1:54" x14ac:dyDescent="0.2">
      <c r="A54" s="97" t="s">
        <v>16</v>
      </c>
      <c r="B54" s="98"/>
      <c r="C54" s="98"/>
      <c r="D54" s="98"/>
      <c r="E54" s="98"/>
      <c r="F54" s="98"/>
      <c r="G54" s="98">
        <v>910</v>
      </c>
      <c r="H54" s="98">
        <v>1350</v>
      </c>
      <c r="I54" s="98">
        <v>47.125</v>
      </c>
      <c r="J54" s="98">
        <v>480</v>
      </c>
      <c r="K54" s="98">
        <v>471.6</v>
      </c>
      <c r="L54" s="98">
        <v>458.40000000000003</v>
      </c>
      <c r="M54" s="98">
        <v>459</v>
      </c>
      <c r="N54" s="98">
        <v>151.3125</v>
      </c>
      <c r="O54" s="98">
        <v>60</v>
      </c>
      <c r="P54" s="98">
        <v>154.25</v>
      </c>
      <c r="Q54" s="98">
        <v>60</v>
      </c>
      <c r="R54" s="98">
        <v>110</v>
      </c>
      <c r="S54" s="98">
        <v>150.75</v>
      </c>
      <c r="T54" s="98">
        <v>255.75</v>
      </c>
      <c r="U54" s="98">
        <v>519.20000000000005</v>
      </c>
      <c r="V54" s="98">
        <v>525.20000000000005</v>
      </c>
      <c r="W54" s="98">
        <v>0</v>
      </c>
      <c r="X54" s="98">
        <v>0</v>
      </c>
      <c r="Y54" s="98">
        <v>1243</v>
      </c>
      <c r="Z54" s="98">
        <v>1452</v>
      </c>
      <c r="AA54" s="98">
        <v>0</v>
      </c>
      <c r="AB54" s="98">
        <v>884.4</v>
      </c>
      <c r="AC54" s="98">
        <v>0</v>
      </c>
      <c r="AD54" s="98">
        <v>2270.4</v>
      </c>
      <c r="AE54" s="98">
        <v>0</v>
      </c>
      <c r="AF54" s="99">
        <v>0</v>
      </c>
    </row>
    <row r="55" spans="1:54" x14ac:dyDescent="0.2">
      <c r="A55" s="97" t="s">
        <v>17</v>
      </c>
      <c r="B55" s="98"/>
      <c r="C55" s="98"/>
      <c r="D55" s="98"/>
      <c r="E55" s="98"/>
      <c r="F55" s="98"/>
      <c r="G55" s="98">
        <v>940</v>
      </c>
      <c r="H55" s="98">
        <v>1460</v>
      </c>
      <c r="I55" s="98">
        <v>66.5</v>
      </c>
      <c r="J55" s="98">
        <v>474.40000000000003</v>
      </c>
      <c r="K55" s="98">
        <v>482.8</v>
      </c>
      <c r="L55" s="98">
        <v>487.2</v>
      </c>
      <c r="M55" s="98">
        <v>487.2</v>
      </c>
      <c r="N55" s="98">
        <v>125.4375</v>
      </c>
      <c r="O55" s="98">
        <v>57.75</v>
      </c>
      <c r="P55" s="98">
        <v>160.5</v>
      </c>
      <c r="Q55" s="98">
        <v>64</v>
      </c>
      <c r="R55" s="98">
        <v>119</v>
      </c>
      <c r="S55" s="98">
        <v>189.25</v>
      </c>
      <c r="T55" s="98">
        <v>282</v>
      </c>
      <c r="U55" s="98">
        <v>557.6</v>
      </c>
      <c r="V55" s="98">
        <v>548.4</v>
      </c>
      <c r="W55" s="98">
        <v>0</v>
      </c>
      <c r="X55" s="98">
        <v>0</v>
      </c>
      <c r="Y55" s="98">
        <v>1309</v>
      </c>
      <c r="Z55" s="98">
        <v>1606</v>
      </c>
      <c r="AA55" s="98">
        <v>0</v>
      </c>
      <c r="AB55" s="98">
        <v>1069.2</v>
      </c>
      <c r="AC55" s="98">
        <v>0</v>
      </c>
      <c r="AD55" s="98">
        <v>2362.8000000000002</v>
      </c>
      <c r="AE55" s="98">
        <v>0</v>
      </c>
      <c r="AF55" s="99">
        <v>0</v>
      </c>
    </row>
    <row r="56" spans="1:54" x14ac:dyDescent="0.2">
      <c r="A56" s="97" t="s">
        <v>18</v>
      </c>
      <c r="B56" s="98"/>
      <c r="C56" s="98"/>
      <c r="D56" s="98"/>
      <c r="E56" s="98"/>
      <c r="F56" s="98"/>
      <c r="G56" s="98">
        <v>950</v>
      </c>
      <c r="H56" s="98">
        <v>1490</v>
      </c>
      <c r="I56" s="98">
        <v>76.625</v>
      </c>
      <c r="J56" s="98">
        <v>472</v>
      </c>
      <c r="K56" s="98">
        <v>468</v>
      </c>
      <c r="L56" s="98">
        <v>442.8</v>
      </c>
      <c r="M56" s="98">
        <v>442.8</v>
      </c>
      <c r="N56" s="98">
        <v>110.4375</v>
      </c>
      <c r="O56" s="98">
        <v>69.25</v>
      </c>
      <c r="P56" s="98">
        <v>140</v>
      </c>
      <c r="Q56" s="98">
        <v>68</v>
      </c>
      <c r="R56" s="98">
        <v>128</v>
      </c>
      <c r="S56" s="98">
        <v>168</v>
      </c>
      <c r="T56" s="98">
        <v>297</v>
      </c>
      <c r="U56" s="98">
        <v>639.20000000000005</v>
      </c>
      <c r="V56" s="98">
        <v>629.20000000000005</v>
      </c>
      <c r="W56" s="98">
        <v>0</v>
      </c>
      <c r="X56" s="98">
        <v>0</v>
      </c>
      <c r="Y56" s="98">
        <v>1276</v>
      </c>
      <c r="Z56" s="98">
        <v>1639</v>
      </c>
      <c r="AA56" s="98">
        <v>0</v>
      </c>
      <c r="AB56" s="98">
        <v>1399.2</v>
      </c>
      <c r="AC56" s="98">
        <v>0</v>
      </c>
      <c r="AD56" s="98">
        <v>2032.8</v>
      </c>
      <c r="AE56" s="98">
        <v>0</v>
      </c>
      <c r="AF56" s="99">
        <v>0</v>
      </c>
    </row>
    <row r="57" spans="1:54" x14ac:dyDescent="0.2">
      <c r="A57" s="97" t="s">
        <v>19</v>
      </c>
      <c r="B57" s="98"/>
      <c r="C57" s="98"/>
      <c r="D57" s="98"/>
      <c r="E57" s="98"/>
      <c r="F57" s="98"/>
      <c r="G57" s="98">
        <v>830</v>
      </c>
      <c r="H57" s="98">
        <v>1550</v>
      </c>
      <c r="I57" s="98">
        <v>76.875</v>
      </c>
      <c r="J57" s="98">
        <v>416.8</v>
      </c>
      <c r="K57" s="98">
        <v>422</v>
      </c>
      <c r="L57" s="98">
        <v>474</v>
      </c>
      <c r="M57" s="98">
        <v>473.40000000000003</v>
      </c>
      <c r="N57" s="98">
        <v>109.875</v>
      </c>
      <c r="O57" s="98">
        <v>29</v>
      </c>
      <c r="P57" s="98">
        <v>128.75</v>
      </c>
      <c r="Q57" s="98">
        <v>54</v>
      </c>
      <c r="R57" s="98">
        <v>121</v>
      </c>
      <c r="S57" s="98">
        <v>153.5</v>
      </c>
      <c r="T57" s="98">
        <v>314</v>
      </c>
      <c r="U57" s="98">
        <v>678.4</v>
      </c>
      <c r="V57" s="98">
        <v>681.2</v>
      </c>
      <c r="W57" s="98">
        <v>0</v>
      </c>
      <c r="X57" s="98">
        <v>0</v>
      </c>
      <c r="Y57" s="98">
        <v>1166</v>
      </c>
      <c r="Z57" s="98">
        <v>1650</v>
      </c>
      <c r="AA57" s="98">
        <v>0</v>
      </c>
      <c r="AB57" s="98">
        <v>1452</v>
      </c>
      <c r="AC57" s="98">
        <v>0</v>
      </c>
      <c r="AD57" s="98">
        <v>1900.8</v>
      </c>
      <c r="AE57" s="98">
        <v>0</v>
      </c>
      <c r="AF57" s="99">
        <v>0</v>
      </c>
    </row>
    <row r="58" spans="1:54" x14ac:dyDescent="0.2">
      <c r="A58" s="97" t="s">
        <v>20</v>
      </c>
      <c r="B58" s="98"/>
      <c r="C58" s="98"/>
      <c r="D58" s="98"/>
      <c r="E58" s="98"/>
      <c r="F58" s="98"/>
      <c r="G58" s="98">
        <v>810</v>
      </c>
      <c r="H58" s="98">
        <v>1490</v>
      </c>
      <c r="I58" s="98">
        <v>60.5</v>
      </c>
      <c r="J58" s="98">
        <v>416.8</v>
      </c>
      <c r="K58" s="98">
        <v>416.8</v>
      </c>
      <c r="L58" s="98">
        <v>445.2</v>
      </c>
      <c r="M58" s="98">
        <v>445.8</v>
      </c>
      <c r="N58" s="98">
        <v>115.3125</v>
      </c>
      <c r="O58" s="98">
        <v>21.75</v>
      </c>
      <c r="P58" s="98">
        <v>149.75</v>
      </c>
      <c r="Q58" s="98">
        <v>37</v>
      </c>
      <c r="R58" s="98">
        <v>132</v>
      </c>
      <c r="S58" s="98">
        <v>146.5</v>
      </c>
      <c r="T58" s="98">
        <v>351.5</v>
      </c>
      <c r="U58" s="98">
        <v>606.4</v>
      </c>
      <c r="V58" s="98">
        <v>610.4</v>
      </c>
      <c r="W58" s="98">
        <v>0</v>
      </c>
      <c r="X58" s="98">
        <v>0</v>
      </c>
      <c r="Y58" s="98">
        <v>1177</v>
      </c>
      <c r="Z58" s="98">
        <v>1606</v>
      </c>
      <c r="AA58" s="98">
        <v>0</v>
      </c>
      <c r="AB58" s="98">
        <v>1557.6000000000001</v>
      </c>
      <c r="AC58" s="98">
        <v>0</v>
      </c>
      <c r="AD58" s="98">
        <v>1702.8</v>
      </c>
      <c r="AE58" s="98">
        <v>0</v>
      </c>
      <c r="AF58" s="99">
        <v>0</v>
      </c>
    </row>
    <row r="59" spans="1:54" x14ac:dyDescent="0.2">
      <c r="A59" s="97" t="s">
        <v>21</v>
      </c>
      <c r="B59" s="98"/>
      <c r="C59" s="98"/>
      <c r="D59" s="98"/>
      <c r="E59" s="98"/>
      <c r="F59" s="98"/>
      <c r="G59" s="98">
        <v>860</v>
      </c>
      <c r="H59" s="98">
        <v>1540</v>
      </c>
      <c r="I59" s="98">
        <v>63.25</v>
      </c>
      <c r="J59" s="98">
        <v>421.6</v>
      </c>
      <c r="K59" s="98">
        <v>421.2</v>
      </c>
      <c r="L59" s="98">
        <v>466.8</v>
      </c>
      <c r="M59" s="98">
        <v>467.40000000000003</v>
      </c>
      <c r="N59" s="98">
        <v>127.3125</v>
      </c>
      <c r="O59" s="98">
        <v>28.25</v>
      </c>
      <c r="P59" s="98">
        <v>166.75</v>
      </c>
      <c r="Q59" s="98">
        <v>38</v>
      </c>
      <c r="R59" s="98">
        <v>140</v>
      </c>
      <c r="S59" s="98">
        <v>150.75</v>
      </c>
      <c r="T59" s="98">
        <v>308.75</v>
      </c>
      <c r="U59" s="98">
        <v>665.6</v>
      </c>
      <c r="V59" s="98">
        <v>656.4</v>
      </c>
      <c r="W59" s="98">
        <v>0</v>
      </c>
      <c r="X59" s="98">
        <v>0</v>
      </c>
      <c r="Y59" s="98">
        <v>1243</v>
      </c>
      <c r="Z59" s="98">
        <v>1694</v>
      </c>
      <c r="AA59" s="98">
        <v>0</v>
      </c>
      <c r="AB59" s="98">
        <v>1716</v>
      </c>
      <c r="AC59" s="98">
        <v>0</v>
      </c>
      <c r="AD59" s="98">
        <v>1768.8</v>
      </c>
      <c r="AE59" s="98">
        <v>0</v>
      </c>
      <c r="AF59" s="99">
        <v>0</v>
      </c>
    </row>
    <row r="60" spans="1:54" x14ac:dyDescent="0.2">
      <c r="A60" s="97" t="s">
        <v>22</v>
      </c>
      <c r="B60" s="98"/>
      <c r="C60" s="98"/>
      <c r="D60" s="98"/>
      <c r="E60" s="98"/>
      <c r="F60" s="98"/>
      <c r="G60" s="98">
        <v>910</v>
      </c>
      <c r="H60" s="98">
        <v>1620</v>
      </c>
      <c r="I60" s="98">
        <v>60.125</v>
      </c>
      <c r="J60" s="98">
        <v>435.2</v>
      </c>
      <c r="K60" s="98">
        <v>434.40000000000003</v>
      </c>
      <c r="L60" s="98">
        <v>478.8</v>
      </c>
      <c r="M60" s="98">
        <v>478.2</v>
      </c>
      <c r="N60" s="98">
        <v>146.4375</v>
      </c>
      <c r="O60" s="98">
        <v>26</v>
      </c>
      <c r="P60" s="98">
        <v>167</v>
      </c>
      <c r="Q60" s="98">
        <v>73</v>
      </c>
      <c r="R60" s="98">
        <v>147</v>
      </c>
      <c r="S60" s="98">
        <v>160</v>
      </c>
      <c r="T60" s="98">
        <v>347</v>
      </c>
      <c r="U60" s="98">
        <v>669.6</v>
      </c>
      <c r="V60" s="98">
        <v>671.6</v>
      </c>
      <c r="W60" s="98">
        <v>0</v>
      </c>
      <c r="X60" s="98">
        <v>0</v>
      </c>
      <c r="Y60" s="98">
        <v>1287</v>
      </c>
      <c r="Z60" s="98">
        <v>1771</v>
      </c>
      <c r="AA60" s="98">
        <v>0</v>
      </c>
      <c r="AB60" s="98">
        <v>1914</v>
      </c>
      <c r="AC60" s="98">
        <v>0</v>
      </c>
      <c r="AD60" s="98">
        <v>1716</v>
      </c>
      <c r="AE60" s="98">
        <v>0</v>
      </c>
      <c r="AF60" s="99">
        <v>0</v>
      </c>
    </row>
    <row r="61" spans="1:54" x14ac:dyDescent="0.2">
      <c r="A61" s="97" t="s">
        <v>23</v>
      </c>
      <c r="B61" s="98"/>
      <c r="C61" s="98"/>
      <c r="D61" s="98"/>
      <c r="E61" s="98"/>
      <c r="F61" s="98"/>
      <c r="G61" s="98">
        <v>880</v>
      </c>
      <c r="H61" s="98">
        <v>1580</v>
      </c>
      <c r="I61" s="98">
        <v>64.375</v>
      </c>
      <c r="J61" s="98">
        <v>423.2</v>
      </c>
      <c r="K61" s="98">
        <v>424.40000000000003</v>
      </c>
      <c r="L61" s="98">
        <v>452.40000000000003</v>
      </c>
      <c r="M61" s="98">
        <v>452.40000000000003</v>
      </c>
      <c r="N61" s="98">
        <v>154.6875</v>
      </c>
      <c r="O61" s="98">
        <v>24.25</v>
      </c>
      <c r="P61" s="98">
        <v>160.75</v>
      </c>
      <c r="Q61" s="98">
        <v>68</v>
      </c>
      <c r="R61" s="98">
        <v>136</v>
      </c>
      <c r="S61" s="98">
        <v>156.75</v>
      </c>
      <c r="T61" s="98">
        <v>336.5</v>
      </c>
      <c r="U61" s="98">
        <v>670.4</v>
      </c>
      <c r="V61" s="98">
        <v>669.6</v>
      </c>
      <c r="W61" s="98">
        <v>0</v>
      </c>
      <c r="X61" s="98">
        <v>0</v>
      </c>
      <c r="Y61" s="98">
        <v>1243</v>
      </c>
      <c r="Z61" s="98">
        <v>1727</v>
      </c>
      <c r="AA61" s="98">
        <v>0</v>
      </c>
      <c r="AB61" s="98">
        <v>1874.4</v>
      </c>
      <c r="AC61" s="98">
        <v>0</v>
      </c>
      <c r="AD61" s="98">
        <v>1636.8</v>
      </c>
      <c r="AE61" s="98">
        <v>0</v>
      </c>
      <c r="AF61" s="99">
        <v>0</v>
      </c>
    </row>
    <row r="62" spans="1:54" x14ac:dyDescent="0.2">
      <c r="A62" s="97" t="s">
        <v>24</v>
      </c>
      <c r="B62" s="98"/>
      <c r="C62" s="98"/>
      <c r="D62" s="98"/>
      <c r="E62" s="98"/>
      <c r="F62" s="98"/>
      <c r="G62" s="98">
        <v>850</v>
      </c>
      <c r="H62" s="98">
        <v>1430</v>
      </c>
      <c r="I62" s="98">
        <v>70</v>
      </c>
      <c r="J62" s="98">
        <v>412.8</v>
      </c>
      <c r="K62" s="98">
        <v>411.6</v>
      </c>
      <c r="L62" s="98">
        <v>451.2</v>
      </c>
      <c r="M62" s="98">
        <v>451.2</v>
      </c>
      <c r="N62" s="98">
        <v>136.875</v>
      </c>
      <c r="O62" s="98">
        <v>21.25</v>
      </c>
      <c r="P62" s="98">
        <v>136.75</v>
      </c>
      <c r="Q62" s="98">
        <v>64</v>
      </c>
      <c r="R62" s="98">
        <v>124</v>
      </c>
      <c r="S62" s="98">
        <v>152</v>
      </c>
      <c r="T62" s="98">
        <v>316</v>
      </c>
      <c r="U62" s="98">
        <v>568.80000000000007</v>
      </c>
      <c r="V62" s="98">
        <v>581.20000000000005</v>
      </c>
      <c r="W62" s="98">
        <v>0</v>
      </c>
      <c r="X62" s="98">
        <v>0</v>
      </c>
      <c r="Y62" s="98">
        <v>1188</v>
      </c>
      <c r="Z62" s="98">
        <v>1595</v>
      </c>
      <c r="AA62" s="98">
        <v>0</v>
      </c>
      <c r="AB62" s="98">
        <v>1597.2</v>
      </c>
      <c r="AC62" s="98">
        <v>0</v>
      </c>
      <c r="AD62" s="98">
        <v>1689.6000000000001</v>
      </c>
      <c r="AE62" s="98">
        <v>0</v>
      </c>
      <c r="AF62" s="99">
        <v>0</v>
      </c>
    </row>
    <row r="63" spans="1:54" x14ac:dyDescent="0.2">
      <c r="A63" s="97" t="s">
        <v>25</v>
      </c>
      <c r="B63" s="98"/>
      <c r="C63" s="98"/>
      <c r="D63" s="98"/>
      <c r="E63" s="98"/>
      <c r="F63" s="98"/>
      <c r="G63" s="98">
        <v>810</v>
      </c>
      <c r="H63" s="98">
        <v>1430</v>
      </c>
      <c r="I63" s="98">
        <v>65.625</v>
      </c>
      <c r="J63" s="98">
        <v>409.6</v>
      </c>
      <c r="K63" s="98">
        <v>411.2</v>
      </c>
      <c r="L63" s="98">
        <v>440.40000000000003</v>
      </c>
      <c r="M63" s="98">
        <v>439.8</v>
      </c>
      <c r="N63" s="98">
        <v>118.125</v>
      </c>
      <c r="O63" s="98">
        <v>20</v>
      </c>
      <c r="P63" s="98">
        <v>140.25</v>
      </c>
      <c r="Q63" s="98">
        <v>59</v>
      </c>
      <c r="R63" s="98">
        <v>138</v>
      </c>
      <c r="S63" s="98">
        <v>119.5</v>
      </c>
      <c r="T63" s="98">
        <v>298.75</v>
      </c>
      <c r="U63" s="98">
        <v>586.4</v>
      </c>
      <c r="V63" s="98">
        <v>582.80000000000007</v>
      </c>
      <c r="W63" s="98">
        <v>0</v>
      </c>
      <c r="X63" s="98">
        <v>0</v>
      </c>
      <c r="Y63" s="98">
        <v>1111</v>
      </c>
      <c r="Z63" s="98">
        <v>1562</v>
      </c>
      <c r="AA63" s="98">
        <v>0</v>
      </c>
      <c r="AB63" s="98">
        <v>1610.4</v>
      </c>
      <c r="AC63" s="98">
        <v>0</v>
      </c>
      <c r="AD63" s="98">
        <v>1544.4</v>
      </c>
      <c r="AE63" s="98">
        <v>0</v>
      </c>
      <c r="AF63" s="99">
        <v>0</v>
      </c>
    </row>
    <row r="64" spans="1:54" ht="13.5" thickBot="1" x14ac:dyDescent="0.25">
      <c r="A64" s="100" t="s">
        <v>26</v>
      </c>
      <c r="B64" s="101"/>
      <c r="C64" s="101"/>
      <c r="D64" s="101"/>
      <c r="E64" s="101"/>
      <c r="F64" s="101"/>
      <c r="G64" s="101">
        <v>840</v>
      </c>
      <c r="H64" s="101">
        <v>1450</v>
      </c>
      <c r="I64" s="101">
        <v>62.5</v>
      </c>
      <c r="J64" s="101">
        <v>428.8</v>
      </c>
      <c r="K64" s="101">
        <v>427.6</v>
      </c>
      <c r="L64" s="101">
        <v>445.2</v>
      </c>
      <c r="M64" s="101">
        <v>445.8</v>
      </c>
      <c r="N64" s="101">
        <v>117.9375</v>
      </c>
      <c r="O64" s="101">
        <v>19.5</v>
      </c>
      <c r="P64" s="101">
        <v>142.75</v>
      </c>
      <c r="Q64" s="101">
        <v>37</v>
      </c>
      <c r="R64" s="101">
        <v>145</v>
      </c>
      <c r="S64" s="101">
        <v>115.75</v>
      </c>
      <c r="T64" s="101">
        <v>314</v>
      </c>
      <c r="U64" s="101">
        <v>596.80000000000007</v>
      </c>
      <c r="V64" s="101">
        <v>602</v>
      </c>
      <c r="W64" s="101">
        <v>0</v>
      </c>
      <c r="X64" s="101">
        <v>0</v>
      </c>
      <c r="Y64" s="101">
        <v>1133</v>
      </c>
      <c r="Z64" s="101">
        <v>1573</v>
      </c>
      <c r="AA64" s="101">
        <v>0</v>
      </c>
      <c r="AB64" s="101">
        <v>1848</v>
      </c>
      <c r="AC64" s="101">
        <v>0</v>
      </c>
      <c r="AD64" s="101">
        <v>1306.8</v>
      </c>
      <c r="AE64" s="101">
        <v>0</v>
      </c>
      <c r="AF64" s="102">
        <v>0</v>
      </c>
    </row>
    <row r="65" spans="1:54" x14ac:dyDescent="0.2">
      <c r="A65" s="85" t="s">
        <v>2</v>
      </c>
      <c r="B65" s="89">
        <v>0</v>
      </c>
      <c r="C65" s="89">
        <v>0</v>
      </c>
      <c r="D65" s="89">
        <v>0</v>
      </c>
      <c r="E65" s="89">
        <v>0</v>
      </c>
      <c r="F65" s="89">
        <v>0</v>
      </c>
      <c r="G65" s="89">
        <v>20210</v>
      </c>
      <c r="H65" s="89">
        <v>32930</v>
      </c>
      <c r="I65" s="89">
        <v>1445.75</v>
      </c>
      <c r="J65" s="89">
        <v>10232</v>
      </c>
      <c r="K65" s="89">
        <v>10234.800000000001</v>
      </c>
      <c r="L65" s="89">
        <v>10622.4</v>
      </c>
      <c r="M65" s="89">
        <v>10622.4</v>
      </c>
      <c r="N65" s="89">
        <v>3090.9375</v>
      </c>
      <c r="O65" s="89">
        <v>770.5</v>
      </c>
      <c r="P65" s="89">
        <v>3442.75</v>
      </c>
      <c r="Q65" s="89">
        <v>1071</v>
      </c>
      <c r="R65" s="89">
        <v>3080</v>
      </c>
      <c r="S65" s="89">
        <v>3227</v>
      </c>
      <c r="T65" s="89">
        <v>6756</v>
      </c>
      <c r="U65" s="89">
        <v>13130.399999999998</v>
      </c>
      <c r="V65" s="89">
        <v>13127.199999999999</v>
      </c>
      <c r="W65" s="89">
        <v>0</v>
      </c>
      <c r="X65" s="89">
        <v>0</v>
      </c>
      <c r="Y65" s="89">
        <v>27874</v>
      </c>
      <c r="Z65" s="89">
        <v>36036</v>
      </c>
      <c r="AA65" s="89">
        <v>0</v>
      </c>
      <c r="AB65" s="89">
        <v>42873.600000000006</v>
      </c>
      <c r="AC65" s="89">
        <v>607.20000000000005</v>
      </c>
      <c r="AD65" s="89">
        <v>32445.599999999995</v>
      </c>
      <c r="AE65" s="89">
        <v>0</v>
      </c>
      <c r="AF65" s="89">
        <v>0</v>
      </c>
    </row>
    <row r="69" spans="1:54" ht="18" x14ac:dyDescent="0.25">
      <c r="A69" s="136" t="s">
        <v>118</v>
      </c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04"/>
      <c r="M69" s="104"/>
      <c r="N69" s="104"/>
      <c r="BB69" s="1"/>
    </row>
    <row r="70" spans="1:54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79"/>
      <c r="K70" s="79"/>
      <c r="L70" s="79"/>
      <c r="M70" s="79"/>
      <c r="N70" s="79"/>
      <c r="BB70" s="1"/>
    </row>
    <row r="71" spans="1:54" ht="18.75" thickBot="1" x14ac:dyDescent="0.3">
      <c r="A71" s="138" t="s">
        <v>73</v>
      </c>
      <c r="B71" s="139"/>
      <c r="C71" s="139"/>
      <c r="D71" s="139"/>
      <c r="E71" s="139"/>
      <c r="F71" s="105"/>
      <c r="G71" s="138" t="s">
        <v>74</v>
      </c>
      <c r="H71" s="139"/>
      <c r="I71" s="139"/>
      <c r="J71" s="139"/>
      <c r="K71" s="139"/>
      <c r="L71" s="79"/>
      <c r="M71" s="79"/>
      <c r="N71" s="79"/>
      <c r="BB71" s="1"/>
    </row>
    <row r="72" spans="1:54" ht="13.5" thickBot="1" x14ac:dyDescent="0.25">
      <c r="A72" s="140" t="s">
        <v>75</v>
      </c>
      <c r="B72" s="141"/>
      <c r="C72" s="106" t="s">
        <v>76</v>
      </c>
      <c r="D72" s="106" t="s">
        <v>77</v>
      </c>
      <c r="E72" s="106" t="s">
        <v>78</v>
      </c>
      <c r="F72" s="107"/>
      <c r="G72" s="140" t="s">
        <v>75</v>
      </c>
      <c r="H72" s="141"/>
      <c r="I72" s="106" t="s">
        <v>76</v>
      </c>
      <c r="J72" s="106" t="s">
        <v>77</v>
      </c>
      <c r="K72" s="106" t="s">
        <v>78</v>
      </c>
      <c r="L72" s="79"/>
      <c r="M72" s="79"/>
      <c r="N72" s="79"/>
      <c r="BB72" s="1"/>
    </row>
    <row r="73" spans="1:54" ht="38.25" x14ac:dyDescent="0.2">
      <c r="A73" s="108" t="s">
        <v>79</v>
      </c>
      <c r="B73" s="109" t="s">
        <v>80</v>
      </c>
      <c r="C73" s="110">
        <v>10000</v>
      </c>
      <c r="D73" s="110">
        <v>10000</v>
      </c>
      <c r="E73" s="110">
        <v>10000</v>
      </c>
      <c r="F73" s="107"/>
      <c r="G73" s="108" t="s">
        <v>79</v>
      </c>
      <c r="H73" s="109" t="s">
        <v>80</v>
      </c>
      <c r="I73" s="110">
        <v>10000</v>
      </c>
      <c r="J73" s="110">
        <v>10000</v>
      </c>
      <c r="K73" s="110">
        <v>10000</v>
      </c>
      <c r="L73" s="79"/>
      <c r="M73" s="79"/>
      <c r="N73" s="79"/>
      <c r="BB73" s="1"/>
    </row>
    <row r="74" spans="1:54" ht="38.25" x14ac:dyDescent="0.2">
      <c r="A74" s="111" t="s">
        <v>81</v>
      </c>
      <c r="B74" s="112" t="s">
        <v>82</v>
      </c>
      <c r="C74" s="113">
        <v>19</v>
      </c>
      <c r="D74" s="113">
        <v>19</v>
      </c>
      <c r="E74" s="113">
        <v>19</v>
      </c>
      <c r="F74" s="107"/>
      <c r="G74" s="111" t="s">
        <v>81</v>
      </c>
      <c r="H74" s="112" t="s">
        <v>82</v>
      </c>
      <c r="I74" s="113">
        <v>20.3</v>
      </c>
      <c r="J74" s="113">
        <v>20.3</v>
      </c>
      <c r="K74" s="113">
        <v>20.3</v>
      </c>
      <c r="L74" s="79"/>
      <c r="M74" s="79"/>
      <c r="N74" s="79"/>
      <c r="BB74" s="1"/>
    </row>
    <row r="75" spans="1:54" x14ac:dyDescent="0.2">
      <c r="A75" s="132" t="s">
        <v>83</v>
      </c>
      <c r="B75" s="112" t="s">
        <v>84</v>
      </c>
      <c r="C75" s="113">
        <v>66.62</v>
      </c>
      <c r="D75" s="113">
        <v>66.62</v>
      </c>
      <c r="E75" s="113">
        <v>66.62</v>
      </c>
      <c r="F75" s="105"/>
      <c r="G75" s="132" t="s">
        <v>83</v>
      </c>
      <c r="H75" s="112" t="s">
        <v>84</v>
      </c>
      <c r="I75" s="113">
        <v>69.900000000000006</v>
      </c>
      <c r="J75" s="113">
        <v>69.900000000000006</v>
      </c>
      <c r="K75" s="113">
        <v>69.900000000000006</v>
      </c>
      <c r="L75" s="79"/>
      <c r="M75" s="79"/>
      <c r="N75" s="79"/>
      <c r="BB75" s="1"/>
    </row>
    <row r="76" spans="1:54" x14ac:dyDescent="0.2">
      <c r="A76" s="130"/>
      <c r="B76" s="112" t="s">
        <v>85</v>
      </c>
      <c r="C76" s="113">
        <v>70.72</v>
      </c>
      <c r="D76" s="113">
        <v>70.72</v>
      </c>
      <c r="E76" s="113">
        <v>70.72</v>
      </c>
      <c r="F76" s="105"/>
      <c r="G76" s="130"/>
      <c r="H76" s="112" t="s">
        <v>85</v>
      </c>
      <c r="I76" s="113">
        <v>74.099999999999994</v>
      </c>
      <c r="J76" s="113">
        <v>74.099999999999994</v>
      </c>
      <c r="K76" s="113">
        <v>74.099999999999994</v>
      </c>
      <c r="L76" s="79"/>
      <c r="M76" s="79"/>
      <c r="N76" s="79"/>
      <c r="BB76" s="1"/>
    </row>
    <row r="77" spans="1:54" x14ac:dyDescent="0.2">
      <c r="A77" s="133"/>
      <c r="B77" s="112" t="s">
        <v>86</v>
      </c>
      <c r="C77" s="113">
        <v>55.18</v>
      </c>
      <c r="D77" s="113">
        <v>55.18</v>
      </c>
      <c r="E77" s="113">
        <v>55.18</v>
      </c>
      <c r="F77" s="105"/>
      <c r="G77" s="133"/>
      <c r="H77" s="112" t="s">
        <v>86</v>
      </c>
      <c r="I77" s="113">
        <v>57.8</v>
      </c>
      <c r="J77" s="113">
        <v>57.8</v>
      </c>
      <c r="K77" s="113">
        <v>57.8</v>
      </c>
      <c r="L77" s="79"/>
      <c r="M77" s="79"/>
      <c r="N77" s="79"/>
      <c r="BB77" s="1"/>
    </row>
    <row r="78" spans="1:54" ht="38.25" x14ac:dyDescent="0.2">
      <c r="A78" s="111" t="s">
        <v>87</v>
      </c>
      <c r="B78" s="112" t="s">
        <v>88</v>
      </c>
      <c r="C78" s="113">
        <v>0.78</v>
      </c>
      <c r="D78" s="113">
        <v>0.78</v>
      </c>
      <c r="E78" s="113">
        <v>0.78</v>
      </c>
      <c r="F78" s="105"/>
      <c r="G78" s="111" t="s">
        <v>87</v>
      </c>
      <c r="H78" s="112" t="s">
        <v>88</v>
      </c>
      <c r="I78" s="113">
        <v>0.91</v>
      </c>
      <c r="J78" s="113">
        <v>0.91</v>
      </c>
      <c r="K78" s="113">
        <v>0.91</v>
      </c>
      <c r="L78" s="114"/>
      <c r="M78" s="114"/>
      <c r="N78" s="114"/>
      <c r="BB78" s="1"/>
    </row>
    <row r="79" spans="1:54" x14ac:dyDescent="0.2">
      <c r="A79" s="132" t="s">
        <v>89</v>
      </c>
      <c r="B79" s="112" t="s">
        <v>90</v>
      </c>
      <c r="C79" s="113">
        <v>17.079999999999998</v>
      </c>
      <c r="D79" s="113">
        <v>17.079999999999998</v>
      </c>
      <c r="E79" s="113">
        <v>17.079999999999998</v>
      </c>
      <c r="F79" s="105"/>
      <c r="G79" s="132" t="s">
        <v>89</v>
      </c>
      <c r="H79" s="112" t="s">
        <v>90</v>
      </c>
      <c r="I79" s="113">
        <v>16</v>
      </c>
      <c r="J79" s="113">
        <v>16</v>
      </c>
      <c r="K79" s="113">
        <v>16</v>
      </c>
      <c r="L79" s="79"/>
      <c r="M79" s="79"/>
      <c r="N79" s="79"/>
      <c r="BB79" s="1"/>
    </row>
    <row r="80" spans="1:54" x14ac:dyDescent="0.2">
      <c r="A80" s="130"/>
      <c r="B80" s="112" t="s">
        <v>91</v>
      </c>
      <c r="C80" s="113">
        <v>10.130000000000001</v>
      </c>
      <c r="D80" s="113">
        <v>10.130000000000001</v>
      </c>
      <c r="E80" s="113">
        <v>10.130000000000001</v>
      </c>
      <c r="F80" s="105"/>
      <c r="G80" s="130"/>
      <c r="H80" s="112" t="s">
        <v>91</v>
      </c>
      <c r="I80" s="113">
        <v>10.199999999999999</v>
      </c>
      <c r="J80" s="113">
        <v>10.199999999999999</v>
      </c>
      <c r="K80" s="113">
        <v>10.199999999999999</v>
      </c>
      <c r="L80" s="79"/>
      <c r="M80" s="79"/>
      <c r="N80" s="79"/>
      <c r="BB80" s="1"/>
    </row>
    <row r="81" spans="1:54" x14ac:dyDescent="0.2">
      <c r="A81" s="133"/>
      <c r="B81" s="112" t="s">
        <v>92</v>
      </c>
      <c r="C81" s="113">
        <v>5.86</v>
      </c>
      <c r="D81" s="113">
        <v>5.86</v>
      </c>
      <c r="E81" s="113">
        <v>5.86</v>
      </c>
      <c r="F81" s="105"/>
      <c r="G81" s="133"/>
      <c r="H81" s="112" t="s">
        <v>92</v>
      </c>
      <c r="I81" s="113">
        <v>5.9</v>
      </c>
      <c r="J81" s="113">
        <v>5.9</v>
      </c>
      <c r="K81" s="113">
        <v>5.9</v>
      </c>
      <c r="L81" s="79"/>
      <c r="M81" s="79" t="s">
        <v>93</v>
      </c>
      <c r="N81" s="79" t="s">
        <v>94</v>
      </c>
      <c r="BB81" s="1"/>
    </row>
    <row r="82" spans="1:54" x14ac:dyDescent="0.2">
      <c r="A82" s="132" t="s">
        <v>95</v>
      </c>
      <c r="B82" s="112" t="s">
        <v>96</v>
      </c>
      <c r="C82" s="115">
        <f>G10</f>
        <v>870</v>
      </c>
      <c r="D82" s="115">
        <f>G16</f>
        <v>1910</v>
      </c>
      <c r="E82" s="115">
        <f>G28</f>
        <v>1710</v>
      </c>
      <c r="F82" s="105"/>
      <c r="G82" s="132" t="s">
        <v>95</v>
      </c>
      <c r="H82" s="112" t="s">
        <v>96</v>
      </c>
      <c r="I82" s="115">
        <f>H10</f>
        <v>1200</v>
      </c>
      <c r="J82" s="115">
        <f>H16</f>
        <v>2570</v>
      </c>
      <c r="K82" s="115">
        <f>H28</f>
        <v>2390</v>
      </c>
      <c r="L82" s="116">
        <v>4</v>
      </c>
      <c r="M82" s="117">
        <f>(C82+C85+I82+I85)/1000</f>
        <v>2.2688999999999999</v>
      </c>
      <c r="N82" s="117">
        <f>(C83+C86+I83+I86)/1000</f>
        <v>1.99</v>
      </c>
      <c r="BB82" s="1"/>
    </row>
    <row r="83" spans="1:54" x14ac:dyDescent="0.2">
      <c r="A83" s="130"/>
      <c r="B83" s="112" t="s">
        <v>97</v>
      </c>
      <c r="C83" s="115">
        <f>G44</f>
        <v>780</v>
      </c>
      <c r="D83" s="115">
        <f>G50</f>
        <v>810</v>
      </c>
      <c r="E83" s="115">
        <f>G62</f>
        <v>850</v>
      </c>
      <c r="F83" s="105"/>
      <c r="G83" s="130"/>
      <c r="H83" s="112" t="s">
        <v>97</v>
      </c>
      <c r="I83" s="115">
        <f>H44</f>
        <v>1210</v>
      </c>
      <c r="J83" s="115">
        <f>H50</f>
        <v>1350</v>
      </c>
      <c r="K83" s="115">
        <f>H62</f>
        <v>1430</v>
      </c>
      <c r="L83" s="116">
        <v>10</v>
      </c>
      <c r="M83" s="117">
        <f>(D82+D85+J82+J85)/1000</f>
        <v>4.8883000000000001</v>
      </c>
      <c r="N83" s="117">
        <f>(D83+D86+J83+J86)/1000</f>
        <v>2.16</v>
      </c>
      <c r="BB83" s="1"/>
    </row>
    <row r="84" spans="1:54" x14ac:dyDescent="0.2">
      <c r="A84" s="130"/>
      <c r="B84" s="112" t="s">
        <v>98</v>
      </c>
      <c r="C84" s="118">
        <f>SQRT(C82^2+C83^2)</f>
        <v>1168.4605256490267</v>
      </c>
      <c r="D84" s="118">
        <f>SQRT(D82^2+D83^2)</f>
        <v>2074.6565980903924</v>
      </c>
      <c r="E84" s="118">
        <f>SQRT(E82^2+E83^2)</f>
        <v>1909.6072894707959</v>
      </c>
      <c r="F84" s="105"/>
      <c r="G84" s="130"/>
      <c r="H84" s="112" t="s">
        <v>98</v>
      </c>
      <c r="I84" s="118">
        <f>SQRT(I82^2+I83^2)</f>
        <v>1704.1420128616041</v>
      </c>
      <c r="J84" s="118">
        <f>SQRT(J82^2+J83^2)</f>
        <v>2902.9984498790213</v>
      </c>
      <c r="K84" s="118">
        <f>SQRT(K82^2+K83^2)</f>
        <v>2785.1391347650838</v>
      </c>
      <c r="L84" s="119">
        <v>22</v>
      </c>
      <c r="M84" s="117">
        <f>(E82+E85+K82+K85)/1000</f>
        <v>4.5137</v>
      </c>
      <c r="N84" s="117">
        <f>(E83+E86+K83+K86)/1000</f>
        <v>2.2799999999999998</v>
      </c>
      <c r="BB84" s="1"/>
    </row>
    <row r="85" spans="1:54" x14ac:dyDescent="0.2">
      <c r="A85" s="130"/>
      <c r="B85" s="112" t="s">
        <v>99</v>
      </c>
      <c r="C85" s="115">
        <f>AE10</f>
        <v>198.9</v>
      </c>
      <c r="D85" s="115">
        <f>AE16</f>
        <v>408.3</v>
      </c>
      <c r="E85" s="115">
        <f>AE28</f>
        <v>413.7</v>
      </c>
      <c r="F85" s="105"/>
      <c r="G85" s="130"/>
      <c r="H85" s="112" t="s">
        <v>99</v>
      </c>
      <c r="I85" s="115">
        <f>AF10</f>
        <v>0</v>
      </c>
      <c r="J85" s="115">
        <f>AF16</f>
        <v>0</v>
      </c>
      <c r="K85" s="115">
        <f>AF28</f>
        <v>0</v>
      </c>
      <c r="L85" s="79"/>
      <c r="M85" s="79"/>
      <c r="N85" s="79"/>
      <c r="BB85" s="1"/>
    </row>
    <row r="86" spans="1:54" x14ac:dyDescent="0.2">
      <c r="A86" s="130"/>
      <c r="B86" s="112" t="s">
        <v>100</v>
      </c>
      <c r="C86" s="115">
        <f>AE44</f>
        <v>0</v>
      </c>
      <c r="D86" s="115">
        <f>AE50</f>
        <v>0</v>
      </c>
      <c r="E86" s="115">
        <f>AE62</f>
        <v>0</v>
      </c>
      <c r="F86" s="105"/>
      <c r="G86" s="130"/>
      <c r="H86" s="112" t="s">
        <v>100</v>
      </c>
      <c r="I86" s="115">
        <v>0</v>
      </c>
      <c r="J86" s="115">
        <v>0</v>
      </c>
      <c r="K86" s="115">
        <v>0</v>
      </c>
      <c r="L86" s="79"/>
      <c r="M86" s="79"/>
      <c r="N86" s="79"/>
      <c r="BB86" s="1"/>
    </row>
    <row r="87" spans="1:54" x14ac:dyDescent="0.2">
      <c r="A87" s="130"/>
      <c r="B87" s="112" t="s">
        <v>101</v>
      </c>
      <c r="C87" s="118">
        <f>SQRT(C85^2+C86^2)</f>
        <v>198.9</v>
      </c>
      <c r="D87" s="118">
        <f>SQRT(D85^2+D86^2)</f>
        <v>408.3</v>
      </c>
      <c r="E87" s="118">
        <f>SQRT(E85^2+E86^2)</f>
        <v>413.7</v>
      </c>
      <c r="F87" s="105"/>
      <c r="G87" s="130"/>
      <c r="H87" s="112" t="s">
        <v>101</v>
      </c>
      <c r="I87" s="118">
        <f>SQRT(I85^2+I86^2)</f>
        <v>0</v>
      </c>
      <c r="J87" s="118">
        <f>SQRT(J85^2+J86^2)</f>
        <v>0</v>
      </c>
      <c r="K87" s="118">
        <f>SQRT(K85^2+K86^2)</f>
        <v>0</v>
      </c>
      <c r="L87" s="79"/>
      <c r="M87" s="79"/>
      <c r="N87" s="79"/>
      <c r="BB87" s="1"/>
    </row>
    <row r="88" spans="1:54" x14ac:dyDescent="0.2">
      <c r="A88" s="133"/>
      <c r="B88" s="112" t="s">
        <v>102</v>
      </c>
      <c r="C88" s="118">
        <f>SQRT((C82+C85)^2+(C83+C86)^2)</f>
        <v>1323.2336188292679</v>
      </c>
      <c r="D88" s="118">
        <f>SQRT((D82+D85)^2+(D83+D86)^2)</f>
        <v>2455.7310296528813</v>
      </c>
      <c r="E88" s="118">
        <f>SQRT((E82+E85)^2+(E83+E86)^2)</f>
        <v>2287.4880742858527</v>
      </c>
      <c r="F88" s="105" t="s">
        <v>103</v>
      </c>
      <c r="G88" s="133"/>
      <c r="H88" s="112" t="s">
        <v>102</v>
      </c>
      <c r="I88" s="118">
        <f>SQRT((I82+I85)^2+(I83+I86)^2)</f>
        <v>1704.1420128616041</v>
      </c>
      <c r="J88" s="118">
        <f>SQRT((J82+J85)^2+(J83+J86)^2)</f>
        <v>2902.9984498790213</v>
      </c>
      <c r="K88" s="118">
        <f>SQRT((K82+K85)^2+(K83+K86)^2)</f>
        <v>2785.1391347650838</v>
      </c>
      <c r="L88" s="79"/>
      <c r="M88" s="79"/>
      <c r="N88" s="79"/>
      <c r="BB88" s="1"/>
    </row>
    <row r="89" spans="1:54" x14ac:dyDescent="0.2">
      <c r="A89" s="134" t="s">
        <v>104</v>
      </c>
      <c r="B89" s="112" t="s">
        <v>105</v>
      </c>
      <c r="C89" s="118">
        <f>C84/C73</f>
        <v>0.11684605256490267</v>
      </c>
      <c r="D89" s="118">
        <f>D84/D73</f>
        <v>0.20746565980903925</v>
      </c>
      <c r="E89" s="118">
        <f>E84/E73</f>
        <v>0.19096072894707958</v>
      </c>
      <c r="F89" s="105"/>
      <c r="G89" s="134" t="s">
        <v>104</v>
      </c>
      <c r="H89" s="112" t="s">
        <v>105</v>
      </c>
      <c r="I89" s="118">
        <f>I84/I73</f>
        <v>0.17041420128616042</v>
      </c>
      <c r="J89" s="118">
        <f>J84/J73</f>
        <v>0.29029984498790212</v>
      </c>
      <c r="K89" s="118">
        <f>K84/K73</f>
        <v>0.27851391347650839</v>
      </c>
      <c r="L89" s="79"/>
      <c r="M89" s="79"/>
      <c r="N89" s="79"/>
      <c r="BB89" s="1"/>
    </row>
    <row r="90" spans="1:54" x14ac:dyDescent="0.2">
      <c r="A90" s="134"/>
      <c r="B90" s="112" t="s">
        <v>106</v>
      </c>
      <c r="C90" s="118">
        <f>C87/C73</f>
        <v>1.9890000000000001E-2</v>
      </c>
      <c r="D90" s="118">
        <f>D87/D73</f>
        <v>4.0829999999999998E-2</v>
      </c>
      <c r="E90" s="118">
        <f>E87/E73</f>
        <v>4.1369999999999997E-2</v>
      </c>
      <c r="F90" s="105"/>
      <c r="G90" s="134"/>
      <c r="H90" s="112" t="s">
        <v>106</v>
      </c>
      <c r="I90" s="118">
        <f>I87/I73</f>
        <v>0</v>
      </c>
      <c r="J90" s="118">
        <f>J87/J73</f>
        <v>0</v>
      </c>
      <c r="K90" s="118">
        <f>K87/K73</f>
        <v>0</v>
      </c>
      <c r="L90" s="79"/>
      <c r="M90" s="79"/>
      <c r="N90" s="79"/>
      <c r="BB90" s="1"/>
    </row>
    <row r="91" spans="1:54" ht="13.5" thickBot="1" x14ac:dyDescent="0.25">
      <c r="A91" s="135"/>
      <c r="B91" s="120" t="s">
        <v>107</v>
      </c>
      <c r="C91" s="121">
        <f>C88/C73</f>
        <v>0.13232336188292679</v>
      </c>
      <c r="D91" s="121">
        <f>D88/D73</f>
        <v>0.24557310296528811</v>
      </c>
      <c r="E91" s="121">
        <f>E88/E73</f>
        <v>0.22874880742858528</v>
      </c>
      <c r="F91" s="105"/>
      <c r="G91" s="135"/>
      <c r="H91" s="120" t="s">
        <v>107</v>
      </c>
      <c r="I91" s="121">
        <f>I88/I73</f>
        <v>0.17041420128616042</v>
      </c>
      <c r="J91" s="121">
        <f>J88/J73</f>
        <v>0.29029984498790212</v>
      </c>
      <c r="K91" s="121">
        <f>K88/K73</f>
        <v>0.27851391347650839</v>
      </c>
      <c r="L91" s="79"/>
      <c r="M91" s="79"/>
      <c r="N91" s="79"/>
      <c r="BB91" s="1"/>
    </row>
    <row r="92" spans="1:54" ht="38.25" x14ac:dyDescent="0.2">
      <c r="A92" s="122" t="s">
        <v>108</v>
      </c>
      <c r="B92" s="123" t="s">
        <v>109</v>
      </c>
      <c r="C92" s="124">
        <f>C74+C97*C91^2+C98*C90^2+C99*C89^2</f>
        <v>20.079712676511999</v>
      </c>
      <c r="D92" s="124">
        <f>D74+D97*D91^2+D98*D90^2+D99*D89^2</f>
        <v>22.626081791808001</v>
      </c>
      <c r="E92" s="124">
        <f>E74+E97*E91^2+E98*E90^2+E99*E89^2</f>
        <v>22.131622589568</v>
      </c>
      <c r="F92" s="105"/>
      <c r="G92" s="122" t="s">
        <v>108</v>
      </c>
      <c r="H92" s="123" t="s">
        <v>109</v>
      </c>
      <c r="I92" s="124">
        <f>I74+I97*I91^2+I98*I90^2+I99*I89^2</f>
        <v>22.329965900000001</v>
      </c>
      <c r="J92" s="124">
        <f>J74+J97*J91^2+J98*J90^2+J99*J89^2</f>
        <v>26.190752600000003</v>
      </c>
      <c r="K92" s="124">
        <f>K74+K97*K91^2+K98*K90^2+K99*K89^2</f>
        <v>25.722143000000003</v>
      </c>
      <c r="L92" s="79"/>
      <c r="M92" s="79"/>
      <c r="N92" s="79"/>
      <c r="BB92" s="1"/>
    </row>
    <row r="93" spans="1:54" ht="51.75" thickBot="1" x14ac:dyDescent="0.25">
      <c r="A93" s="125" t="s">
        <v>110</v>
      </c>
      <c r="B93" s="120" t="s">
        <v>111</v>
      </c>
      <c r="C93" s="126">
        <f>(C94*C91^2+C95*C90^2+C96*C89^2+C78)/100*C73</f>
        <v>105.41454710730001</v>
      </c>
      <c r="D93" s="126">
        <f>(D94*D91^2+D95*D90^2+D96*D89^2+D78)/100*D73</f>
        <v>169.85435860570001</v>
      </c>
      <c r="E93" s="126">
        <f>(E94*E91^2+E95*E90^2+E96*E89^2+E78)/100*E73</f>
        <v>157.12122054969998</v>
      </c>
      <c r="F93" s="127"/>
      <c r="G93" s="125" t="s">
        <v>110</v>
      </c>
      <c r="H93" s="120" t="s">
        <v>111</v>
      </c>
      <c r="I93" s="126">
        <f>(I94*I91^2+I95*I90^2+I96*I89^2+I78)/100*I73</f>
        <v>137.46559999999997</v>
      </c>
      <c r="J93" s="126">
        <f>(J94*J91^2+J95*J90^2+J96*J89^2+J78)/100*J73</f>
        <v>225.83840000000001</v>
      </c>
      <c r="K93" s="126">
        <f>(K94*K91^2+K95*K90^2+K96*K89^2+K78)/100*K73</f>
        <v>215.11199999999997</v>
      </c>
      <c r="L93" s="79"/>
      <c r="M93" s="79"/>
      <c r="N93" s="79"/>
      <c r="BB93" s="1"/>
    </row>
    <row r="94" spans="1:54" x14ac:dyDescent="0.2">
      <c r="A94" s="129" t="s">
        <v>89</v>
      </c>
      <c r="B94" s="109" t="s">
        <v>112</v>
      </c>
      <c r="C94" s="110">
        <f>(C79+C80-C81)/2</f>
        <v>10.675000000000001</v>
      </c>
      <c r="D94" s="110">
        <f>(D79+D80-D81)/2</f>
        <v>10.675000000000001</v>
      </c>
      <c r="E94" s="110">
        <f>(E79+E80-E81)/2</f>
        <v>10.675000000000001</v>
      </c>
      <c r="F94" s="127"/>
      <c r="G94" s="129" t="s">
        <v>89</v>
      </c>
      <c r="H94" s="109" t="s">
        <v>112</v>
      </c>
      <c r="I94" s="110">
        <f>(I79+I80-I81)/2</f>
        <v>10.149999999999999</v>
      </c>
      <c r="J94" s="110">
        <f>(J79+J80-J81)/2</f>
        <v>10.149999999999999</v>
      </c>
      <c r="K94" s="110">
        <f>(K79+K80-K81)/2</f>
        <v>10.149999999999999</v>
      </c>
      <c r="L94" s="79"/>
      <c r="M94" s="79"/>
      <c r="N94" s="79"/>
      <c r="BB94" s="1"/>
    </row>
    <row r="95" spans="1:54" x14ac:dyDescent="0.2">
      <c r="A95" s="130"/>
      <c r="B95" s="112" t="s">
        <v>113</v>
      </c>
      <c r="C95" s="113">
        <f>(C80+C81-C79)/2</f>
        <v>-0.54499999999999815</v>
      </c>
      <c r="D95" s="113">
        <f>(D80+D81-D79)/2</f>
        <v>-0.54499999999999815</v>
      </c>
      <c r="E95" s="113">
        <f>(E80+E81-E79)/2</f>
        <v>-0.54499999999999815</v>
      </c>
      <c r="F95" s="127"/>
      <c r="G95" s="130"/>
      <c r="H95" s="112" t="s">
        <v>113</v>
      </c>
      <c r="I95" s="113">
        <f>(I80+I81-I79)/2</f>
        <v>5.0000000000000711E-2</v>
      </c>
      <c r="J95" s="113">
        <f>(J80+J81-J79)/2</f>
        <v>5.0000000000000711E-2</v>
      </c>
      <c r="K95" s="113">
        <f>(K80+K81-K79)/2</f>
        <v>5.0000000000000711E-2</v>
      </c>
      <c r="L95" s="79"/>
      <c r="M95" s="79"/>
      <c r="N95" s="79"/>
      <c r="BB95" s="1"/>
    </row>
    <row r="96" spans="1:54" ht="13.5" thickBot="1" x14ac:dyDescent="0.25">
      <c r="A96" s="131"/>
      <c r="B96" s="120" t="s">
        <v>114</v>
      </c>
      <c r="C96" s="128">
        <f>(C79+C81-C80)/2</f>
        <v>6.4049999999999985</v>
      </c>
      <c r="D96" s="128">
        <f>(D79+D81-D80)/2</f>
        <v>6.4049999999999985</v>
      </c>
      <c r="E96" s="128">
        <f>(E79+E81-E80)/2</f>
        <v>6.4049999999999985</v>
      </c>
      <c r="F96" s="127"/>
      <c r="G96" s="131"/>
      <c r="H96" s="120" t="s">
        <v>114</v>
      </c>
      <c r="I96" s="128">
        <f>(I79+I81-I80)/2</f>
        <v>5.85</v>
      </c>
      <c r="J96" s="128">
        <f>(J79+J81-J80)/2</f>
        <v>5.85</v>
      </c>
      <c r="K96" s="128">
        <f>(K79+K81-K80)/2</f>
        <v>5.85</v>
      </c>
      <c r="L96" s="114"/>
      <c r="M96" s="114"/>
      <c r="N96" s="114"/>
      <c r="BB96" s="1"/>
    </row>
    <row r="97" spans="1:54" x14ac:dyDescent="0.2">
      <c r="A97" s="129" t="s">
        <v>89</v>
      </c>
      <c r="B97" s="109" t="s">
        <v>115</v>
      </c>
      <c r="C97" s="110">
        <f>(C75+C76-C77)/2</f>
        <v>41.08</v>
      </c>
      <c r="D97" s="110">
        <f>(D75+D76-D77)/2</f>
        <v>41.08</v>
      </c>
      <c r="E97" s="110">
        <f>(E75+E76-E77)/2</f>
        <v>41.08</v>
      </c>
      <c r="F97" s="127"/>
      <c r="G97" s="129" t="s">
        <v>89</v>
      </c>
      <c r="H97" s="109" t="s">
        <v>115</v>
      </c>
      <c r="I97" s="110">
        <f>(I75+I76-I77)/2</f>
        <v>43.1</v>
      </c>
      <c r="J97" s="110">
        <f>(J75+J76-J77)/2</f>
        <v>43.1</v>
      </c>
      <c r="K97" s="110">
        <f>(K75+K76-K77)/2</f>
        <v>43.1</v>
      </c>
      <c r="L97" s="79"/>
      <c r="M97" s="79"/>
      <c r="N97" s="79"/>
      <c r="BB97" s="1"/>
    </row>
    <row r="98" spans="1:54" x14ac:dyDescent="0.2">
      <c r="A98" s="130"/>
      <c r="B98" s="112" t="s">
        <v>116</v>
      </c>
      <c r="C98" s="113">
        <f>(C76+C77-C75)/2</f>
        <v>29.64</v>
      </c>
      <c r="D98" s="113">
        <f>(D76+D77-D75)/2</f>
        <v>29.64</v>
      </c>
      <c r="E98" s="113">
        <f>(E76+E77-E75)/2</f>
        <v>29.64</v>
      </c>
      <c r="F98" s="127"/>
      <c r="G98" s="130"/>
      <c r="H98" s="112" t="s">
        <v>116</v>
      </c>
      <c r="I98" s="113">
        <f>(I76+I77-I75)/2</f>
        <v>30.999999999999986</v>
      </c>
      <c r="J98" s="113">
        <f>(J76+J77-J75)/2</f>
        <v>30.999999999999986</v>
      </c>
      <c r="K98" s="113">
        <f>(K76+K77-K75)/2</f>
        <v>30.999999999999986</v>
      </c>
      <c r="L98" s="79"/>
      <c r="M98" s="79"/>
      <c r="N98" s="79"/>
      <c r="BB98" s="1"/>
    </row>
    <row r="99" spans="1:54" ht="13.5" thickBot="1" x14ac:dyDescent="0.25">
      <c r="A99" s="131"/>
      <c r="B99" s="120" t="s">
        <v>117</v>
      </c>
      <c r="C99" s="128">
        <f>(C75+C77-C76)/2</f>
        <v>25.540000000000006</v>
      </c>
      <c r="D99" s="128">
        <f>(D75+D77-D76)/2</f>
        <v>25.540000000000006</v>
      </c>
      <c r="E99" s="128">
        <f>(E75+E77-E76)/2</f>
        <v>25.540000000000006</v>
      </c>
      <c r="F99" s="127"/>
      <c r="G99" s="131"/>
      <c r="H99" s="120" t="s">
        <v>117</v>
      </c>
      <c r="I99" s="128">
        <f>(I75+I77-I76)/2</f>
        <v>26.800000000000004</v>
      </c>
      <c r="J99" s="128">
        <f>(J75+J77-J76)/2</f>
        <v>26.800000000000004</v>
      </c>
      <c r="K99" s="128">
        <f>(K75+K77-K76)/2</f>
        <v>26.800000000000004</v>
      </c>
      <c r="L99" s="79"/>
      <c r="M99" s="79"/>
      <c r="N99" s="79"/>
      <c r="BB99" s="1"/>
    </row>
    <row r="100" spans="1:54" x14ac:dyDescent="0.2">
      <c r="BB100" s="1"/>
    </row>
  </sheetData>
  <mergeCells count="17">
    <mergeCell ref="A75:A77"/>
    <mergeCell ref="G75:G77"/>
    <mergeCell ref="A69:K69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Устюжна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2019-07-16T10:56:45Z</dcterms:modified>
</cp:coreProperties>
</file>